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875" yWindow="-75" windowWidth="12765" windowHeight="11640" activeTab="1"/>
  </bookViews>
  <sheets>
    <sheet name="Бр" sheetId="1" r:id="rId1"/>
    <sheet name="Показатели Бр" sheetId="5" r:id="rId2"/>
    <sheet name="Поселения" sheetId="4" r:id="rId3"/>
    <sheet name="Показатели поселения" sheetId="8" r:id="rId4"/>
  </sheets>
  <definedNames>
    <definedName name="_GoBack" localSheetId="3">'Показатели поселения'!#REF!</definedName>
    <definedName name="_xlnm._FilterDatabase" localSheetId="3" hidden="1">'Показатели поселения'!$A$4:$H$134</definedName>
    <definedName name="_xlnm.Print_Titles" localSheetId="0">Бр!$4:$7</definedName>
    <definedName name="_xlnm.Print_Titles" localSheetId="2">Поселения!$4:$6</definedName>
    <definedName name="_xlnm.Print_Area" localSheetId="0">Бр!$A$1:$U$282</definedName>
    <definedName name="_xlnm.Print_Area" localSheetId="1">'Показатели Бр'!$A$1:$H$208</definedName>
    <definedName name="_xlnm.Print_Area" localSheetId="3">'Показатели поселения'!$A$1:$H$138</definedName>
    <definedName name="_xlnm.Print_Area" localSheetId="2">Поселения!$A$1:$Q$130</definedName>
  </definedNames>
  <calcPr calcId="145621"/>
</workbook>
</file>

<file path=xl/calcChain.xml><?xml version="1.0" encoding="utf-8"?>
<calcChain xmlns="http://schemas.openxmlformats.org/spreadsheetml/2006/main">
  <c r="G112" i="5" l="1"/>
  <c r="M240" i="1"/>
  <c r="M241" i="1"/>
  <c r="M242" i="1"/>
  <c r="M243" i="1"/>
  <c r="O240" i="1"/>
  <c r="O241" i="1"/>
  <c r="O242" i="1"/>
  <c r="O243" i="1"/>
  <c r="P240" i="1"/>
  <c r="P241" i="1"/>
  <c r="P242" i="1"/>
  <c r="P243" i="1"/>
  <c r="N240" i="1"/>
  <c r="N241" i="1"/>
  <c r="N242" i="1"/>
  <c r="N243" i="1"/>
  <c r="M233" i="1"/>
  <c r="M234" i="1"/>
  <c r="M235" i="1"/>
  <c r="M236" i="1"/>
  <c r="M237" i="1"/>
  <c r="O233" i="1"/>
  <c r="O234" i="1"/>
  <c r="O235" i="1"/>
  <c r="O236" i="1"/>
  <c r="O237" i="1"/>
  <c r="P234" i="1"/>
  <c r="P235" i="1"/>
  <c r="P236" i="1"/>
  <c r="P237" i="1"/>
  <c r="N234" i="1"/>
  <c r="N235" i="1"/>
  <c r="N236" i="1"/>
  <c r="N237" i="1"/>
  <c r="R233" i="1"/>
  <c r="P233" i="1"/>
  <c r="N233" i="1"/>
  <c r="S145" i="1" l="1"/>
  <c r="R145" i="1"/>
  <c r="Q145" i="1"/>
  <c r="P145" i="1"/>
  <c r="O145" i="1"/>
  <c r="T145" i="1"/>
  <c r="J114" i="1"/>
  <c r="K114" i="1"/>
  <c r="L114" i="1"/>
  <c r="I114" i="1"/>
  <c r="T115" i="1"/>
  <c r="T116" i="1"/>
  <c r="S115" i="1"/>
  <c r="S116" i="1"/>
  <c r="R115" i="1"/>
  <c r="R116" i="1"/>
  <c r="Q115" i="1"/>
  <c r="Q116" i="1"/>
  <c r="P115" i="1"/>
  <c r="P116" i="1"/>
  <c r="O115" i="1"/>
  <c r="O116" i="1"/>
  <c r="H115" i="1"/>
  <c r="H116" i="1"/>
  <c r="T41" i="1"/>
  <c r="T42" i="1"/>
  <c r="T43" i="1"/>
  <c r="S41" i="1"/>
  <c r="S42" i="1"/>
  <c r="S43" i="1"/>
  <c r="R41" i="1"/>
  <c r="R42" i="1"/>
  <c r="R43" i="1"/>
  <c r="Q41" i="1"/>
  <c r="Q42" i="1"/>
  <c r="Q43" i="1"/>
  <c r="P41" i="1"/>
  <c r="P42" i="1"/>
  <c r="P43" i="1"/>
  <c r="O41" i="1"/>
  <c r="O42" i="1"/>
  <c r="O43" i="1"/>
  <c r="I40" i="1"/>
  <c r="M119" i="4"/>
  <c r="M120" i="4"/>
  <c r="M121" i="4"/>
  <c r="M122" i="4"/>
  <c r="M123" i="4"/>
  <c r="M124" i="4"/>
  <c r="H114" i="1" l="1"/>
  <c r="L40" i="1"/>
  <c r="L38" i="1" s="1"/>
  <c r="G135" i="8"/>
  <c r="G134" i="8"/>
  <c r="G133" i="8"/>
  <c r="G131" i="8"/>
  <c r="G130" i="8"/>
  <c r="G124" i="8"/>
  <c r="G123" i="8"/>
  <c r="G121" i="8"/>
  <c r="G120" i="8"/>
  <c r="G119" i="8"/>
  <c r="G118" i="8"/>
  <c r="G117" i="8"/>
  <c r="G116" i="8"/>
  <c r="G115" i="8"/>
  <c r="G114" i="8"/>
  <c r="G112" i="8"/>
  <c r="G111" i="8"/>
  <c r="G110" i="8"/>
  <c r="G109" i="8"/>
  <c r="G108" i="8"/>
  <c r="G107" i="8"/>
  <c r="G106" i="8"/>
  <c r="G103" i="8"/>
  <c r="G102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79" i="8"/>
  <c r="G77" i="8"/>
  <c r="G76" i="8"/>
  <c r="G75" i="8"/>
  <c r="G74" i="8"/>
  <c r="G73" i="8"/>
  <c r="G72" i="8"/>
  <c r="G71" i="8"/>
  <c r="G70" i="8"/>
  <c r="G68" i="8"/>
  <c r="G67" i="8"/>
  <c r="G66" i="8"/>
  <c r="G65" i="8"/>
  <c r="G64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I53" i="8" s="1"/>
  <c r="G43" i="8"/>
  <c r="G41" i="8"/>
  <c r="G40" i="8"/>
  <c r="G39" i="8"/>
  <c r="G38" i="8"/>
  <c r="G37" i="8"/>
  <c r="G35" i="8"/>
  <c r="G34" i="8"/>
  <c r="G33" i="8"/>
  <c r="G32" i="8"/>
  <c r="G31" i="8"/>
  <c r="G30" i="8"/>
  <c r="G29" i="8"/>
  <c r="G28" i="8"/>
  <c r="G25" i="8"/>
  <c r="G23" i="8"/>
  <c r="G22" i="8"/>
  <c r="G21" i="8"/>
  <c r="G20" i="8"/>
  <c r="G19" i="8"/>
  <c r="G18" i="8"/>
  <c r="G15" i="8"/>
  <c r="G14" i="8"/>
  <c r="G13" i="8"/>
  <c r="G12" i="8"/>
  <c r="G11" i="8"/>
  <c r="G10" i="8"/>
  <c r="G9" i="8"/>
  <c r="G8" i="8"/>
  <c r="P124" i="4"/>
  <c r="O124" i="4"/>
  <c r="N124" i="4"/>
  <c r="L124" i="4"/>
  <c r="H124" i="4"/>
  <c r="G124" i="4"/>
  <c r="C124" i="4"/>
  <c r="P123" i="4"/>
  <c r="O123" i="4"/>
  <c r="N123" i="4"/>
  <c r="H123" i="4"/>
  <c r="C123" i="4"/>
  <c r="P122" i="4"/>
  <c r="O122" i="4"/>
  <c r="N122" i="4"/>
  <c r="H122" i="4"/>
  <c r="C122" i="4"/>
  <c r="L121" i="4"/>
  <c r="K121" i="4"/>
  <c r="I121" i="4"/>
  <c r="I120" i="4" s="1"/>
  <c r="N120" i="4" s="1"/>
  <c r="G121" i="4"/>
  <c r="F121" i="4"/>
  <c r="F120" i="4" s="1"/>
  <c r="E121" i="4"/>
  <c r="D121" i="4"/>
  <c r="D120" i="4" s="1"/>
  <c r="L120" i="4"/>
  <c r="G120" i="4"/>
  <c r="E120" i="4"/>
  <c r="P119" i="4"/>
  <c r="O119" i="4"/>
  <c r="N119" i="4"/>
  <c r="H119" i="4"/>
  <c r="C119" i="4"/>
  <c r="P118" i="4"/>
  <c r="O118" i="4"/>
  <c r="N118" i="4"/>
  <c r="H118" i="4"/>
  <c r="C118" i="4"/>
  <c r="M118" i="4" s="1"/>
  <c r="L117" i="4"/>
  <c r="L116" i="4" s="1"/>
  <c r="L114" i="4" s="1"/>
  <c r="L113" i="4" s="1"/>
  <c r="K117" i="4"/>
  <c r="I117" i="4"/>
  <c r="G117" i="4"/>
  <c r="G116" i="4" s="1"/>
  <c r="G114" i="4" s="1"/>
  <c r="F117" i="4"/>
  <c r="F116" i="4" s="1"/>
  <c r="F113" i="4" s="1"/>
  <c r="E117" i="4"/>
  <c r="O117" i="4" s="1"/>
  <c r="D117" i="4"/>
  <c r="D116" i="4" s="1"/>
  <c r="P115" i="4"/>
  <c r="O115" i="4"/>
  <c r="N115" i="4"/>
  <c r="H115" i="4"/>
  <c r="C115" i="4"/>
  <c r="N114" i="4"/>
  <c r="F114" i="4"/>
  <c r="E114" i="4"/>
  <c r="P111" i="4"/>
  <c r="O111" i="4"/>
  <c r="N111" i="4"/>
  <c r="H111" i="4"/>
  <c r="C111" i="4"/>
  <c r="P110" i="4"/>
  <c r="O110" i="4"/>
  <c r="N110" i="4"/>
  <c r="H110" i="4"/>
  <c r="M110" i="4" s="1"/>
  <c r="C110" i="4"/>
  <c r="P109" i="4"/>
  <c r="O109" i="4"/>
  <c r="N109" i="4"/>
  <c r="H109" i="4"/>
  <c r="C109" i="4"/>
  <c r="P108" i="4"/>
  <c r="O108" i="4"/>
  <c r="N108" i="4"/>
  <c r="H108" i="4"/>
  <c r="C108" i="4"/>
  <c r="P107" i="4"/>
  <c r="O107" i="4"/>
  <c r="N107" i="4"/>
  <c r="H107" i="4"/>
  <c r="M107" i="4" s="1"/>
  <c r="C107" i="4"/>
  <c r="P106" i="4"/>
  <c r="O106" i="4"/>
  <c r="N106" i="4"/>
  <c r="H106" i="4"/>
  <c r="C106" i="4"/>
  <c r="N105" i="4"/>
  <c r="H105" i="4"/>
  <c r="C105" i="4"/>
  <c r="P104" i="4"/>
  <c r="O104" i="4"/>
  <c r="N104" i="4"/>
  <c r="H104" i="4"/>
  <c r="C104" i="4"/>
  <c r="P103" i="4"/>
  <c r="O103" i="4"/>
  <c r="N103" i="4"/>
  <c r="H103" i="4"/>
  <c r="C103" i="4"/>
  <c r="P102" i="4"/>
  <c r="O102" i="4"/>
  <c r="N102" i="4"/>
  <c r="H102" i="4"/>
  <c r="C102" i="4"/>
  <c r="P101" i="4"/>
  <c r="O101" i="4"/>
  <c r="N101" i="4"/>
  <c r="H101" i="4"/>
  <c r="M101" i="4" s="1"/>
  <c r="C101" i="4"/>
  <c r="P100" i="4"/>
  <c r="O100" i="4"/>
  <c r="N100" i="4"/>
  <c r="H100" i="4"/>
  <c r="C100" i="4"/>
  <c r="P99" i="4"/>
  <c r="O99" i="4"/>
  <c r="N99" i="4"/>
  <c r="H99" i="4"/>
  <c r="C99" i="4"/>
  <c r="P98" i="4"/>
  <c r="O98" i="4"/>
  <c r="N98" i="4"/>
  <c r="H98" i="4"/>
  <c r="C98" i="4"/>
  <c r="P97" i="4"/>
  <c r="O97" i="4"/>
  <c r="N97" i="4"/>
  <c r="H97" i="4"/>
  <c r="M97" i="4" s="1"/>
  <c r="C97" i="4"/>
  <c r="P96" i="4"/>
  <c r="O96" i="4"/>
  <c r="N96" i="4"/>
  <c r="H96" i="4"/>
  <c r="C96" i="4"/>
  <c r="P95" i="4"/>
  <c r="O95" i="4"/>
  <c r="N95" i="4"/>
  <c r="H95" i="4"/>
  <c r="C95" i="4"/>
  <c r="L94" i="4"/>
  <c r="L93" i="4" s="1"/>
  <c r="K94" i="4"/>
  <c r="I94" i="4"/>
  <c r="I93" i="4" s="1"/>
  <c r="G94" i="4"/>
  <c r="G93" i="4" s="1"/>
  <c r="F94" i="4"/>
  <c r="F93" i="4" s="1"/>
  <c r="E94" i="4"/>
  <c r="E93" i="4" s="1"/>
  <c r="D94" i="4"/>
  <c r="K93" i="4"/>
  <c r="P92" i="4"/>
  <c r="O92" i="4"/>
  <c r="N92" i="4"/>
  <c r="H92" i="4"/>
  <c r="C92" i="4"/>
  <c r="P91" i="4"/>
  <c r="O91" i="4"/>
  <c r="N91" i="4"/>
  <c r="H91" i="4"/>
  <c r="C91" i="4"/>
  <c r="P90" i="4"/>
  <c r="O90" i="4"/>
  <c r="N90" i="4"/>
  <c r="H90" i="4"/>
  <c r="C90" i="4"/>
  <c r="P89" i="4"/>
  <c r="O89" i="4"/>
  <c r="N89" i="4"/>
  <c r="H89" i="4"/>
  <c r="M89" i="4" s="1"/>
  <c r="C89" i="4"/>
  <c r="P88" i="4"/>
  <c r="O88" i="4"/>
  <c r="N88" i="4"/>
  <c r="H88" i="4"/>
  <c r="C88" i="4"/>
  <c r="P87" i="4"/>
  <c r="O87" i="4"/>
  <c r="N87" i="4"/>
  <c r="H87" i="4"/>
  <c r="C87" i="4"/>
  <c r="P86" i="4"/>
  <c r="O86" i="4"/>
  <c r="N86" i="4"/>
  <c r="H86" i="4"/>
  <c r="C86" i="4"/>
  <c r="P85" i="4"/>
  <c r="O85" i="4"/>
  <c r="N85" i="4"/>
  <c r="H85" i="4"/>
  <c r="M85" i="4" s="1"/>
  <c r="C85" i="4"/>
  <c r="P84" i="4"/>
  <c r="O84" i="4"/>
  <c r="N84" i="4"/>
  <c r="H84" i="4"/>
  <c r="C84" i="4"/>
  <c r="P83" i="4"/>
  <c r="O83" i="4"/>
  <c r="N83" i="4"/>
  <c r="H83" i="4"/>
  <c r="C83" i="4"/>
  <c r="P82" i="4"/>
  <c r="O82" i="4"/>
  <c r="N82" i="4"/>
  <c r="H82" i="4"/>
  <c r="C82" i="4"/>
  <c r="P81" i="4"/>
  <c r="O81" i="4"/>
  <c r="N81" i="4"/>
  <c r="H81" i="4"/>
  <c r="M81" i="4" s="1"/>
  <c r="C81" i="4"/>
  <c r="P80" i="4"/>
  <c r="O80" i="4"/>
  <c r="N80" i="4"/>
  <c r="H80" i="4"/>
  <c r="C80" i="4"/>
  <c r="P79" i="4"/>
  <c r="O79" i="4"/>
  <c r="N79" i="4"/>
  <c r="H79" i="4"/>
  <c r="C79" i="4"/>
  <c r="P78" i="4"/>
  <c r="O78" i="4"/>
  <c r="N78" i="4"/>
  <c r="H78" i="4"/>
  <c r="C78" i="4"/>
  <c r="P77" i="4"/>
  <c r="O77" i="4"/>
  <c r="N77" i="4"/>
  <c r="H77" i="4"/>
  <c r="M77" i="4" s="1"/>
  <c r="C77" i="4"/>
  <c r="P76" i="4"/>
  <c r="O76" i="4"/>
  <c r="N76" i="4"/>
  <c r="H76" i="4"/>
  <c r="C76" i="4"/>
  <c r="P75" i="4"/>
  <c r="N75" i="4"/>
  <c r="H75" i="4"/>
  <c r="M75" i="4" s="1"/>
  <c r="C75" i="4"/>
  <c r="P74" i="4"/>
  <c r="O74" i="4"/>
  <c r="N74" i="4"/>
  <c r="H74" i="4"/>
  <c r="C74" i="4"/>
  <c r="L73" i="4"/>
  <c r="L72" i="4" s="1"/>
  <c r="K73" i="4"/>
  <c r="I73" i="4"/>
  <c r="G73" i="4"/>
  <c r="G72" i="4" s="1"/>
  <c r="F73" i="4"/>
  <c r="E73" i="4"/>
  <c r="E72" i="4" s="1"/>
  <c r="D73" i="4"/>
  <c r="D72" i="4" s="1"/>
  <c r="I72" i="4"/>
  <c r="N72" i="4" s="1"/>
  <c r="N71" i="4"/>
  <c r="H71" i="4"/>
  <c r="C71" i="4"/>
  <c r="N70" i="4"/>
  <c r="H70" i="4"/>
  <c r="C70" i="4"/>
  <c r="P69" i="4"/>
  <c r="O69" i="4"/>
  <c r="N69" i="4"/>
  <c r="H69" i="4"/>
  <c r="M69" i="4" s="1"/>
  <c r="C69" i="4"/>
  <c r="P68" i="4"/>
  <c r="O68" i="4"/>
  <c r="N68" i="4"/>
  <c r="H68" i="4"/>
  <c r="C68" i="4"/>
  <c r="P67" i="4"/>
  <c r="O67" i="4"/>
  <c r="N67" i="4"/>
  <c r="H67" i="4"/>
  <c r="C67" i="4"/>
  <c r="P66" i="4"/>
  <c r="O66" i="4"/>
  <c r="N66" i="4"/>
  <c r="H66" i="4"/>
  <c r="C66" i="4"/>
  <c r="P65" i="4"/>
  <c r="O65" i="4"/>
  <c r="N65" i="4"/>
  <c r="H65" i="4"/>
  <c r="C65" i="4"/>
  <c r="P64" i="4"/>
  <c r="O64" i="4"/>
  <c r="N64" i="4"/>
  <c r="H64" i="4"/>
  <c r="M64" i="4" s="1"/>
  <c r="C64" i="4"/>
  <c r="P63" i="4"/>
  <c r="O63" i="4"/>
  <c r="N63" i="4"/>
  <c r="H63" i="4"/>
  <c r="C63" i="4"/>
  <c r="P62" i="4"/>
  <c r="O62" i="4"/>
  <c r="N62" i="4"/>
  <c r="H62" i="4"/>
  <c r="C62" i="4"/>
  <c r="P61" i="4"/>
  <c r="O61" i="4"/>
  <c r="N61" i="4"/>
  <c r="H61" i="4"/>
  <c r="M61" i="4" s="1"/>
  <c r="C61" i="4"/>
  <c r="H60" i="4"/>
  <c r="C60" i="4"/>
  <c r="P59" i="4"/>
  <c r="O59" i="4"/>
  <c r="N59" i="4"/>
  <c r="H59" i="4"/>
  <c r="M59" i="4" s="1"/>
  <c r="C59" i="4"/>
  <c r="P58" i="4"/>
  <c r="O58" i="4"/>
  <c r="N58" i="4"/>
  <c r="H58" i="4"/>
  <c r="C58" i="4"/>
  <c r="L57" i="4"/>
  <c r="K57" i="4"/>
  <c r="I57" i="4"/>
  <c r="G57" i="4"/>
  <c r="G56" i="4" s="1"/>
  <c r="F57" i="4"/>
  <c r="F56" i="4" s="1"/>
  <c r="E57" i="4"/>
  <c r="D57" i="4"/>
  <c r="D56" i="4" s="1"/>
  <c r="L56" i="4"/>
  <c r="K56" i="4"/>
  <c r="P56" i="4" s="1"/>
  <c r="P55" i="4"/>
  <c r="O55" i="4"/>
  <c r="N55" i="4"/>
  <c r="H55" i="4"/>
  <c r="C55" i="4"/>
  <c r="P54" i="4"/>
  <c r="O54" i="4"/>
  <c r="N54" i="4"/>
  <c r="H54" i="4"/>
  <c r="C54" i="4"/>
  <c r="P53" i="4"/>
  <c r="O53" i="4"/>
  <c r="N53" i="4"/>
  <c r="H53" i="4"/>
  <c r="C53" i="4"/>
  <c r="P52" i="4"/>
  <c r="O52" i="4"/>
  <c r="N52" i="4"/>
  <c r="H52" i="4"/>
  <c r="M52" i="4" s="1"/>
  <c r="C52" i="4"/>
  <c r="P51" i="4"/>
  <c r="O51" i="4"/>
  <c r="N51" i="4"/>
  <c r="H51" i="4"/>
  <c r="C51" i="4"/>
  <c r="P50" i="4"/>
  <c r="O50" i="4"/>
  <c r="N50" i="4"/>
  <c r="H50" i="4"/>
  <c r="C50" i="4"/>
  <c r="P49" i="4"/>
  <c r="O49" i="4"/>
  <c r="N49" i="4"/>
  <c r="H49" i="4"/>
  <c r="M49" i="4" s="1"/>
  <c r="C49" i="4"/>
  <c r="P48" i="4"/>
  <c r="O48" i="4"/>
  <c r="N48" i="4"/>
  <c r="H48" i="4"/>
  <c r="C48" i="4"/>
  <c r="P47" i="4"/>
  <c r="O47" i="4"/>
  <c r="N47" i="4"/>
  <c r="H47" i="4"/>
  <c r="M47" i="4" s="1"/>
  <c r="C47" i="4"/>
  <c r="P46" i="4"/>
  <c r="O46" i="4"/>
  <c r="N46" i="4"/>
  <c r="H46" i="4"/>
  <c r="C46" i="4"/>
  <c r="P45" i="4"/>
  <c r="O45" i="4"/>
  <c r="N45" i="4"/>
  <c r="H45" i="4"/>
  <c r="M45" i="4" s="1"/>
  <c r="C45" i="4"/>
  <c r="P44" i="4"/>
  <c r="O44" i="4"/>
  <c r="N44" i="4"/>
  <c r="H44" i="4"/>
  <c r="C44" i="4"/>
  <c r="P43" i="4"/>
  <c r="O43" i="4"/>
  <c r="N43" i="4"/>
  <c r="H43" i="4"/>
  <c r="M43" i="4" s="1"/>
  <c r="C43" i="4"/>
  <c r="O42" i="4"/>
  <c r="L42" i="4"/>
  <c r="L41" i="4" s="1"/>
  <c r="K42" i="4"/>
  <c r="I42" i="4"/>
  <c r="G42" i="4"/>
  <c r="G41" i="4" s="1"/>
  <c r="F42" i="4"/>
  <c r="F41" i="4" s="1"/>
  <c r="E42" i="4"/>
  <c r="E41" i="4" s="1"/>
  <c r="D42" i="4"/>
  <c r="D41" i="4" s="1"/>
  <c r="N40" i="4"/>
  <c r="H40" i="4"/>
  <c r="C40" i="4"/>
  <c r="P39" i="4"/>
  <c r="O39" i="4"/>
  <c r="N39" i="4"/>
  <c r="H39" i="4"/>
  <c r="M39" i="4" s="1"/>
  <c r="C39" i="4"/>
  <c r="P38" i="4"/>
  <c r="O38" i="4"/>
  <c r="N38" i="4"/>
  <c r="H38" i="4"/>
  <c r="C38" i="4"/>
  <c r="P37" i="4"/>
  <c r="O37" i="4"/>
  <c r="N37" i="4"/>
  <c r="H37" i="4"/>
  <c r="M37" i="4" s="1"/>
  <c r="C37" i="4"/>
  <c r="P36" i="4"/>
  <c r="O36" i="4"/>
  <c r="N36" i="4"/>
  <c r="H36" i="4"/>
  <c r="C36" i="4"/>
  <c r="M36" i="4" s="1"/>
  <c r="P35" i="4"/>
  <c r="O35" i="4"/>
  <c r="N35" i="4"/>
  <c r="H35" i="4"/>
  <c r="C35" i="4"/>
  <c r="P34" i="4"/>
  <c r="O34" i="4"/>
  <c r="N34" i="4"/>
  <c r="H34" i="4"/>
  <c r="M34" i="4" s="1"/>
  <c r="C34" i="4"/>
  <c r="P33" i="4"/>
  <c r="O33" i="4"/>
  <c r="N33" i="4"/>
  <c r="H33" i="4"/>
  <c r="C33" i="4"/>
  <c r="P32" i="4"/>
  <c r="O32" i="4"/>
  <c r="N32" i="4"/>
  <c r="H32" i="4"/>
  <c r="C32" i="4"/>
  <c r="P31" i="4"/>
  <c r="O31" i="4"/>
  <c r="N31" i="4"/>
  <c r="H31" i="4"/>
  <c r="C31" i="4"/>
  <c r="P30" i="4"/>
  <c r="O30" i="4"/>
  <c r="N30" i="4"/>
  <c r="H30" i="4"/>
  <c r="M30" i="4" s="1"/>
  <c r="C30" i="4"/>
  <c r="P29" i="4"/>
  <c r="O29" i="4"/>
  <c r="N29" i="4"/>
  <c r="H29" i="4"/>
  <c r="C29" i="4"/>
  <c r="P28" i="4"/>
  <c r="O28" i="4"/>
  <c r="N28" i="4"/>
  <c r="H28" i="4"/>
  <c r="C28" i="4"/>
  <c r="P27" i="4"/>
  <c r="N27" i="4"/>
  <c r="H27" i="4"/>
  <c r="E27" i="4"/>
  <c r="P26" i="4"/>
  <c r="O26" i="4"/>
  <c r="N26" i="4"/>
  <c r="H26" i="4"/>
  <c r="M26" i="4" s="1"/>
  <c r="C26" i="4"/>
  <c r="L25" i="4"/>
  <c r="L24" i="4" s="1"/>
  <c r="K25" i="4"/>
  <c r="K24" i="4" s="1"/>
  <c r="I25" i="4"/>
  <c r="G25" i="4"/>
  <c r="G24" i="4" s="1"/>
  <c r="F25" i="4"/>
  <c r="D25" i="4"/>
  <c r="D24" i="4" s="1"/>
  <c r="P23" i="4"/>
  <c r="O23" i="4"/>
  <c r="N23" i="4"/>
  <c r="H23" i="4"/>
  <c r="C23" i="4"/>
  <c r="P22" i="4"/>
  <c r="O22" i="4"/>
  <c r="N22" i="4"/>
  <c r="H22" i="4"/>
  <c r="M22" i="4" s="1"/>
  <c r="C22" i="4"/>
  <c r="P21" i="4"/>
  <c r="O21" i="4"/>
  <c r="N21" i="4"/>
  <c r="H21" i="4"/>
  <c r="C21" i="4"/>
  <c r="P20" i="4"/>
  <c r="O20" i="4"/>
  <c r="N20" i="4"/>
  <c r="H20" i="4"/>
  <c r="C20" i="4"/>
  <c r="P19" i="4"/>
  <c r="O19" i="4"/>
  <c r="N19" i="4"/>
  <c r="H19" i="4"/>
  <c r="M19" i="4" s="1"/>
  <c r="C19" i="4"/>
  <c r="P18" i="4"/>
  <c r="O18" i="4"/>
  <c r="N18" i="4"/>
  <c r="H18" i="4"/>
  <c r="C18" i="4"/>
  <c r="P17" i="4"/>
  <c r="O17" i="4"/>
  <c r="N17" i="4"/>
  <c r="H17" i="4"/>
  <c r="M17" i="4" s="1"/>
  <c r="C17" i="4"/>
  <c r="P16" i="4"/>
  <c r="O16" i="4"/>
  <c r="N16" i="4"/>
  <c r="H16" i="4"/>
  <c r="C16" i="4"/>
  <c r="P15" i="4"/>
  <c r="O15" i="4"/>
  <c r="N15" i="4"/>
  <c r="H15" i="4"/>
  <c r="C15" i="4"/>
  <c r="P14" i="4"/>
  <c r="O14" i="4"/>
  <c r="N14" i="4"/>
  <c r="H14" i="4"/>
  <c r="C14" i="4"/>
  <c r="P13" i="4"/>
  <c r="O13" i="4"/>
  <c r="N13" i="4"/>
  <c r="H13" i="4"/>
  <c r="C13" i="4"/>
  <c r="P12" i="4"/>
  <c r="O12" i="4"/>
  <c r="N12" i="4"/>
  <c r="H12" i="4"/>
  <c r="C12" i="4"/>
  <c r="P11" i="4"/>
  <c r="O11" i="4"/>
  <c r="N11" i="4"/>
  <c r="H11" i="4"/>
  <c r="M11" i="4" s="1"/>
  <c r="C11" i="4"/>
  <c r="P10" i="4"/>
  <c r="N10" i="4"/>
  <c r="L10" i="4"/>
  <c r="J10" i="4"/>
  <c r="G10" i="4"/>
  <c r="G8" i="4" s="1"/>
  <c r="G7" i="4" s="1"/>
  <c r="E10" i="4"/>
  <c r="E8" i="4" s="1"/>
  <c r="P9" i="4"/>
  <c r="O9" i="4"/>
  <c r="N9" i="4"/>
  <c r="H9" i="4"/>
  <c r="C9" i="4"/>
  <c r="M9" i="4" s="1"/>
  <c r="L8" i="4"/>
  <c r="L7" i="4" s="1"/>
  <c r="K8" i="4"/>
  <c r="I8" i="4"/>
  <c r="F8" i="4"/>
  <c r="F7" i="4" s="1"/>
  <c r="D8" i="4"/>
  <c r="I7" i="4"/>
  <c r="G200" i="5"/>
  <c r="G199" i="5"/>
  <c r="G198" i="5"/>
  <c r="G197" i="5"/>
  <c r="G186" i="5"/>
  <c r="G185" i="5"/>
  <c r="G184" i="5"/>
  <c r="G183" i="5"/>
  <c r="G182" i="5"/>
  <c r="G180" i="5"/>
  <c r="G179" i="5"/>
  <c r="G178" i="5"/>
  <c r="G176" i="5"/>
  <c r="G172" i="5"/>
  <c r="G171" i="5"/>
  <c r="G170" i="5"/>
  <c r="G169" i="5"/>
  <c r="G166" i="5"/>
  <c r="G165" i="5"/>
  <c r="G164" i="5"/>
  <c r="G162" i="5"/>
  <c r="G161" i="5"/>
  <c r="G159" i="5"/>
  <c r="G156" i="5"/>
  <c r="G155" i="5"/>
  <c r="G154" i="5"/>
  <c r="G153" i="5"/>
  <c r="G152" i="5"/>
  <c r="G146" i="5"/>
  <c r="G145" i="5"/>
  <c r="G144" i="5"/>
  <c r="G143" i="5"/>
  <c r="G142" i="5"/>
  <c r="G141" i="5"/>
  <c r="G140" i="5"/>
  <c r="G138" i="5"/>
  <c r="G136" i="5"/>
  <c r="G135" i="5"/>
  <c r="G134" i="5"/>
  <c r="G133" i="5"/>
  <c r="G132" i="5"/>
  <c r="G131" i="5"/>
  <c r="G130" i="5"/>
  <c r="G128" i="5"/>
  <c r="G127" i="5"/>
  <c r="G125" i="5"/>
  <c r="G123" i="5"/>
  <c r="G121" i="5"/>
  <c r="G120" i="5"/>
  <c r="G119" i="5"/>
  <c r="G118" i="5"/>
  <c r="G117" i="5"/>
  <c r="G110" i="5"/>
  <c r="G109" i="5"/>
  <c r="G108" i="5"/>
  <c r="G107" i="5"/>
  <c r="G106" i="5"/>
  <c r="G103" i="5"/>
  <c r="G102" i="5"/>
  <c r="G100" i="5"/>
  <c r="G99" i="5"/>
  <c r="G98" i="5"/>
  <c r="G97" i="5"/>
  <c r="G96" i="5"/>
  <c r="G95" i="5"/>
  <c r="G94" i="5"/>
  <c r="G93" i="5"/>
  <c r="G92" i="5"/>
  <c r="G90" i="5"/>
  <c r="G89" i="5"/>
  <c r="G88" i="5"/>
  <c r="G81" i="5"/>
  <c r="G80" i="5"/>
  <c r="G79" i="5"/>
  <c r="G77" i="5"/>
  <c r="G76" i="5"/>
  <c r="G74" i="5"/>
  <c r="G73" i="5"/>
  <c r="G72" i="5"/>
  <c r="G71" i="5"/>
  <c r="G70" i="5"/>
  <c r="G69" i="5"/>
  <c r="G68" i="5"/>
  <c r="G67" i="5"/>
  <c r="G66" i="5"/>
  <c r="G63" i="5"/>
  <c r="G59" i="5"/>
  <c r="G58" i="5"/>
  <c r="G56" i="5"/>
  <c r="G55" i="5"/>
  <c r="G54" i="5"/>
  <c r="G52" i="5"/>
  <c r="G51" i="5"/>
  <c r="G49" i="5"/>
  <c r="G48" i="5"/>
  <c r="G47" i="5"/>
  <c r="G46" i="5"/>
  <c r="G43" i="5"/>
  <c r="G42" i="5"/>
  <c r="G38" i="5"/>
  <c r="G37" i="5"/>
  <c r="G36" i="5"/>
  <c r="G34" i="5"/>
  <c r="G33" i="5"/>
  <c r="G30" i="5"/>
  <c r="G27" i="5"/>
  <c r="G26" i="5"/>
  <c r="G24" i="5"/>
  <c r="G23" i="5"/>
  <c r="G22" i="5"/>
  <c r="G20" i="5"/>
  <c r="G19" i="5"/>
  <c r="G18" i="5"/>
  <c r="G17" i="5"/>
  <c r="G16" i="5"/>
  <c r="G15" i="5"/>
  <c r="G14" i="5"/>
  <c r="G13" i="5"/>
  <c r="G10" i="5"/>
  <c r="G9" i="5"/>
  <c r="G8" i="5"/>
  <c r="G7" i="5"/>
  <c r="T275" i="1"/>
  <c r="S275" i="1"/>
  <c r="R275" i="1"/>
  <c r="Q275" i="1"/>
  <c r="P275" i="1"/>
  <c r="O275" i="1"/>
  <c r="H275" i="1"/>
  <c r="C275" i="1"/>
  <c r="T274" i="1"/>
  <c r="S274" i="1"/>
  <c r="R274" i="1"/>
  <c r="Q274" i="1"/>
  <c r="P274" i="1"/>
  <c r="O274" i="1"/>
  <c r="H274" i="1"/>
  <c r="M274" i="1" s="1"/>
  <c r="C274" i="1"/>
  <c r="T273" i="1"/>
  <c r="S273" i="1"/>
  <c r="R273" i="1"/>
  <c r="Q273" i="1"/>
  <c r="P273" i="1"/>
  <c r="O273" i="1"/>
  <c r="H273" i="1"/>
  <c r="C273" i="1"/>
  <c r="M273" i="1" s="1"/>
  <c r="T272" i="1"/>
  <c r="S272" i="1"/>
  <c r="R272" i="1"/>
  <c r="Q272" i="1"/>
  <c r="P272" i="1"/>
  <c r="O272" i="1"/>
  <c r="H272" i="1"/>
  <c r="C272" i="1"/>
  <c r="L271" i="1"/>
  <c r="K271" i="1"/>
  <c r="J271" i="1"/>
  <c r="I271" i="1"/>
  <c r="G271" i="1"/>
  <c r="F271" i="1"/>
  <c r="T271" i="1" s="1"/>
  <c r="E271" i="1"/>
  <c r="R271" i="1" s="1"/>
  <c r="D271" i="1"/>
  <c r="P271" i="1" s="1"/>
  <c r="T270" i="1"/>
  <c r="R270" i="1"/>
  <c r="P270" i="1"/>
  <c r="H270" i="1"/>
  <c r="N270" i="1" s="1"/>
  <c r="C270" i="1"/>
  <c r="T269" i="1"/>
  <c r="S269" i="1"/>
  <c r="R269" i="1"/>
  <c r="Q269" i="1"/>
  <c r="O269" i="1"/>
  <c r="H269" i="1"/>
  <c r="C269" i="1"/>
  <c r="T268" i="1"/>
  <c r="S268" i="1"/>
  <c r="R268" i="1"/>
  <c r="Q268" i="1"/>
  <c r="P268" i="1"/>
  <c r="O268" i="1"/>
  <c r="H268" i="1"/>
  <c r="C268" i="1"/>
  <c r="L267" i="1"/>
  <c r="K267" i="1"/>
  <c r="J267" i="1"/>
  <c r="I267" i="1"/>
  <c r="H267" i="1" s="1"/>
  <c r="G267" i="1"/>
  <c r="F267" i="1"/>
  <c r="E267" i="1"/>
  <c r="R267" i="1" s="1"/>
  <c r="D267" i="1"/>
  <c r="C267" i="1" s="1"/>
  <c r="T266" i="1"/>
  <c r="S266" i="1"/>
  <c r="R266" i="1"/>
  <c r="Q266" i="1"/>
  <c r="P266" i="1"/>
  <c r="O266" i="1"/>
  <c r="H266" i="1"/>
  <c r="C266" i="1"/>
  <c r="N266" i="1" s="1"/>
  <c r="T265" i="1"/>
  <c r="S265" i="1"/>
  <c r="R265" i="1"/>
  <c r="Q265" i="1"/>
  <c r="P265" i="1"/>
  <c r="O265" i="1"/>
  <c r="H265" i="1"/>
  <c r="C265" i="1"/>
  <c r="L264" i="1"/>
  <c r="K264" i="1"/>
  <c r="J264" i="1"/>
  <c r="I264" i="1"/>
  <c r="I263" i="1" s="1"/>
  <c r="G264" i="1"/>
  <c r="G263" i="1" s="1"/>
  <c r="F264" i="1"/>
  <c r="E264" i="1"/>
  <c r="E263" i="1" s="1"/>
  <c r="D264" i="1"/>
  <c r="P264" i="1" s="1"/>
  <c r="T262" i="1"/>
  <c r="S262" i="1"/>
  <c r="R262" i="1"/>
  <c r="Q262" i="1"/>
  <c r="P262" i="1"/>
  <c r="O262" i="1"/>
  <c r="H262" i="1"/>
  <c r="C262" i="1"/>
  <c r="T261" i="1"/>
  <c r="S261" i="1"/>
  <c r="R261" i="1"/>
  <c r="Q261" i="1"/>
  <c r="P261" i="1"/>
  <c r="O261" i="1"/>
  <c r="H261" i="1"/>
  <c r="C261" i="1"/>
  <c r="K260" i="1"/>
  <c r="J260" i="1"/>
  <c r="I260" i="1"/>
  <c r="G260" i="1"/>
  <c r="G259" i="1" s="1"/>
  <c r="F260" i="1"/>
  <c r="F259" i="1" s="1"/>
  <c r="E260" i="1"/>
  <c r="R260" i="1" s="1"/>
  <c r="D260" i="1"/>
  <c r="D259" i="1" s="1"/>
  <c r="L259" i="1"/>
  <c r="K259" i="1"/>
  <c r="S259" i="1" s="1"/>
  <c r="T258" i="1"/>
  <c r="S258" i="1"/>
  <c r="R258" i="1"/>
  <c r="Q258" i="1"/>
  <c r="P258" i="1"/>
  <c r="O258" i="1"/>
  <c r="H258" i="1"/>
  <c r="C258" i="1"/>
  <c r="T257" i="1"/>
  <c r="S257" i="1"/>
  <c r="R257" i="1"/>
  <c r="Q257" i="1"/>
  <c r="P257" i="1"/>
  <c r="O257" i="1"/>
  <c r="H257" i="1"/>
  <c r="C257" i="1"/>
  <c r="T256" i="1"/>
  <c r="S256" i="1"/>
  <c r="R256" i="1"/>
  <c r="Q256" i="1"/>
  <c r="P256" i="1"/>
  <c r="O256" i="1"/>
  <c r="H256" i="1"/>
  <c r="C256" i="1"/>
  <c r="T255" i="1"/>
  <c r="S255" i="1"/>
  <c r="R255" i="1"/>
  <c r="Q255" i="1"/>
  <c r="P255" i="1"/>
  <c r="O255" i="1"/>
  <c r="H255" i="1"/>
  <c r="C255" i="1"/>
  <c r="K254" i="1"/>
  <c r="J254" i="1"/>
  <c r="I254" i="1"/>
  <c r="I253" i="1" s="1"/>
  <c r="G254" i="1"/>
  <c r="F254" i="1"/>
  <c r="T254" i="1" s="1"/>
  <c r="E254" i="1"/>
  <c r="E253" i="1" s="1"/>
  <c r="D254" i="1"/>
  <c r="D253" i="1" s="1"/>
  <c r="P253" i="1" s="1"/>
  <c r="L253" i="1"/>
  <c r="K253" i="1"/>
  <c r="J253" i="1"/>
  <c r="Q253" i="1" s="1"/>
  <c r="G253" i="1"/>
  <c r="T252" i="1"/>
  <c r="S252" i="1"/>
  <c r="R252" i="1"/>
  <c r="Q252" i="1"/>
  <c r="P252" i="1"/>
  <c r="O252" i="1"/>
  <c r="H252" i="1"/>
  <c r="C252" i="1"/>
  <c r="T251" i="1"/>
  <c r="S251" i="1"/>
  <c r="R251" i="1"/>
  <c r="Q251" i="1"/>
  <c r="P251" i="1"/>
  <c r="O251" i="1"/>
  <c r="H251" i="1"/>
  <c r="C251" i="1"/>
  <c r="K250" i="1"/>
  <c r="J250" i="1"/>
  <c r="J249" i="1" s="1"/>
  <c r="I250" i="1"/>
  <c r="I249" i="1" s="1"/>
  <c r="G250" i="1"/>
  <c r="G249" i="1" s="1"/>
  <c r="F250" i="1"/>
  <c r="T250" i="1" s="1"/>
  <c r="E250" i="1"/>
  <c r="Q250" i="1" s="1"/>
  <c r="D250" i="1"/>
  <c r="D249" i="1" s="1"/>
  <c r="L249" i="1"/>
  <c r="L248" i="1" s="1"/>
  <c r="K249" i="1"/>
  <c r="F249" i="1"/>
  <c r="T247" i="1"/>
  <c r="S247" i="1"/>
  <c r="R247" i="1"/>
  <c r="Q247" i="1"/>
  <c r="P247" i="1"/>
  <c r="O247" i="1"/>
  <c r="H247" i="1"/>
  <c r="C247" i="1"/>
  <c r="M247" i="1" s="1"/>
  <c r="T246" i="1"/>
  <c r="S246" i="1"/>
  <c r="R246" i="1"/>
  <c r="Q246" i="1"/>
  <c r="P246" i="1"/>
  <c r="O246" i="1"/>
  <c r="H246" i="1"/>
  <c r="C246" i="1"/>
  <c r="K245" i="1"/>
  <c r="S245" i="1" s="1"/>
  <c r="J245" i="1"/>
  <c r="I245" i="1"/>
  <c r="F245" i="1"/>
  <c r="E245" i="1"/>
  <c r="C245" i="1" s="1"/>
  <c r="D245" i="1"/>
  <c r="L244" i="1"/>
  <c r="K244" i="1"/>
  <c r="J244" i="1"/>
  <c r="I244" i="1"/>
  <c r="G244" i="1"/>
  <c r="F244" i="1"/>
  <c r="T244" i="1" s="1"/>
  <c r="E244" i="1"/>
  <c r="D244" i="1"/>
  <c r="P244" i="1" s="1"/>
  <c r="T243" i="1"/>
  <c r="S243" i="1"/>
  <c r="R243" i="1"/>
  <c r="Q243" i="1"/>
  <c r="H243" i="1"/>
  <c r="C243" i="1"/>
  <c r="T242" i="1"/>
  <c r="S242" i="1"/>
  <c r="R242" i="1"/>
  <c r="Q242" i="1"/>
  <c r="H242" i="1"/>
  <c r="C242" i="1"/>
  <c r="T241" i="1"/>
  <c r="S241" i="1"/>
  <c r="R241" i="1"/>
  <c r="Q241" i="1"/>
  <c r="H241" i="1"/>
  <c r="C241" i="1"/>
  <c r="T240" i="1"/>
  <c r="S240" i="1"/>
  <c r="R240" i="1"/>
  <c r="Q240" i="1"/>
  <c r="H240" i="1"/>
  <c r="C240" i="1"/>
  <c r="K239" i="1"/>
  <c r="J239" i="1"/>
  <c r="J238" i="1" s="1"/>
  <c r="I239" i="1"/>
  <c r="F239" i="1"/>
  <c r="F238" i="1" s="1"/>
  <c r="E239" i="1"/>
  <c r="D239" i="1"/>
  <c r="D238" i="1" s="1"/>
  <c r="L238" i="1"/>
  <c r="G238" i="1"/>
  <c r="T237" i="1"/>
  <c r="S237" i="1"/>
  <c r="R237" i="1"/>
  <c r="Q237" i="1"/>
  <c r="H237" i="1"/>
  <c r="C237" i="1"/>
  <c r="T236" i="1"/>
  <c r="S236" i="1"/>
  <c r="R236" i="1"/>
  <c r="Q236" i="1"/>
  <c r="H236" i="1"/>
  <c r="C236" i="1"/>
  <c r="T235" i="1"/>
  <c r="S235" i="1"/>
  <c r="R235" i="1"/>
  <c r="Q235" i="1"/>
  <c r="H235" i="1"/>
  <c r="C235" i="1"/>
  <c r="T234" i="1"/>
  <c r="S234" i="1"/>
  <c r="R234" i="1"/>
  <c r="Q234" i="1"/>
  <c r="H234" i="1"/>
  <c r="C234" i="1"/>
  <c r="T233" i="1"/>
  <c r="S233" i="1"/>
  <c r="Q233" i="1"/>
  <c r="H233" i="1"/>
  <c r="C233" i="1"/>
  <c r="T232" i="1"/>
  <c r="S232" i="1"/>
  <c r="R232" i="1"/>
  <c r="Q232" i="1"/>
  <c r="P232" i="1"/>
  <c r="O232" i="1"/>
  <c r="H232" i="1"/>
  <c r="C232" i="1"/>
  <c r="T231" i="1"/>
  <c r="S231" i="1"/>
  <c r="R231" i="1"/>
  <c r="Q231" i="1"/>
  <c r="P231" i="1"/>
  <c r="O231" i="1"/>
  <c r="H231" i="1"/>
  <c r="C231" i="1"/>
  <c r="T230" i="1"/>
  <c r="S230" i="1"/>
  <c r="R230" i="1"/>
  <c r="Q230" i="1"/>
  <c r="P230" i="1"/>
  <c r="O230" i="1"/>
  <c r="H230" i="1"/>
  <c r="C230" i="1"/>
  <c r="T229" i="1"/>
  <c r="S229" i="1"/>
  <c r="R229" i="1"/>
  <c r="Q229" i="1"/>
  <c r="P229" i="1"/>
  <c r="O229" i="1"/>
  <c r="H229" i="1"/>
  <c r="C229" i="1"/>
  <c r="T228" i="1"/>
  <c r="S228" i="1"/>
  <c r="R228" i="1"/>
  <c r="Q228" i="1"/>
  <c r="P228" i="1"/>
  <c r="O228" i="1"/>
  <c r="H228" i="1"/>
  <c r="C228" i="1"/>
  <c r="K227" i="1"/>
  <c r="J227" i="1"/>
  <c r="I227" i="1"/>
  <c r="F227" i="1"/>
  <c r="E227" i="1"/>
  <c r="D227" i="1"/>
  <c r="P227" i="1" s="1"/>
  <c r="T226" i="1"/>
  <c r="S226" i="1"/>
  <c r="R226" i="1"/>
  <c r="Q226" i="1"/>
  <c r="P226" i="1"/>
  <c r="O226" i="1"/>
  <c r="H226" i="1"/>
  <c r="C226" i="1"/>
  <c r="T225" i="1"/>
  <c r="S225" i="1"/>
  <c r="R225" i="1"/>
  <c r="Q225" i="1"/>
  <c r="P225" i="1"/>
  <c r="O225" i="1"/>
  <c r="H225" i="1"/>
  <c r="C225" i="1"/>
  <c r="T224" i="1"/>
  <c r="S224" i="1"/>
  <c r="R224" i="1"/>
  <c r="Q224" i="1"/>
  <c r="P224" i="1"/>
  <c r="O224" i="1"/>
  <c r="H224" i="1"/>
  <c r="C224" i="1"/>
  <c r="T223" i="1"/>
  <c r="S223" i="1"/>
  <c r="R223" i="1"/>
  <c r="Q223" i="1"/>
  <c r="P223" i="1"/>
  <c r="O223" i="1"/>
  <c r="H223" i="1"/>
  <c r="C223" i="1"/>
  <c r="T222" i="1"/>
  <c r="S222" i="1"/>
  <c r="R222" i="1"/>
  <c r="Q222" i="1"/>
  <c r="P222" i="1"/>
  <c r="O222" i="1"/>
  <c r="H222" i="1"/>
  <c r="C222" i="1"/>
  <c r="K221" i="1"/>
  <c r="J221" i="1"/>
  <c r="Q221" i="1" s="1"/>
  <c r="I221" i="1"/>
  <c r="F221" i="1"/>
  <c r="E221" i="1"/>
  <c r="D221" i="1"/>
  <c r="L220" i="1"/>
  <c r="G220" i="1"/>
  <c r="T219" i="1"/>
  <c r="S219" i="1"/>
  <c r="R219" i="1"/>
  <c r="Q219" i="1"/>
  <c r="P219" i="1"/>
  <c r="O219" i="1"/>
  <c r="H219" i="1"/>
  <c r="C219" i="1"/>
  <c r="T218" i="1"/>
  <c r="S218" i="1"/>
  <c r="R218" i="1"/>
  <c r="Q218" i="1"/>
  <c r="P218" i="1"/>
  <c r="O218" i="1"/>
  <c r="H218" i="1"/>
  <c r="C218" i="1"/>
  <c r="T217" i="1"/>
  <c r="S217" i="1"/>
  <c r="R217" i="1"/>
  <c r="Q217" i="1"/>
  <c r="P217" i="1"/>
  <c r="O217" i="1"/>
  <c r="H217" i="1"/>
  <c r="N217" i="1" s="1"/>
  <c r="C217" i="1"/>
  <c r="T216" i="1"/>
  <c r="S216" i="1"/>
  <c r="R216" i="1"/>
  <c r="Q216" i="1"/>
  <c r="P216" i="1"/>
  <c r="O216" i="1"/>
  <c r="H216" i="1"/>
  <c r="C216" i="1"/>
  <c r="T215" i="1"/>
  <c r="S215" i="1"/>
  <c r="R215" i="1"/>
  <c r="Q215" i="1"/>
  <c r="P215" i="1"/>
  <c r="O215" i="1"/>
  <c r="H215" i="1"/>
  <c r="N215" i="1" s="1"/>
  <c r="C215" i="1"/>
  <c r="L214" i="1"/>
  <c r="L207" i="1" s="1"/>
  <c r="K214" i="1"/>
  <c r="J214" i="1"/>
  <c r="I214" i="1"/>
  <c r="G214" i="1"/>
  <c r="F214" i="1"/>
  <c r="T214" i="1" s="1"/>
  <c r="E214" i="1"/>
  <c r="C214" i="1" s="1"/>
  <c r="D214" i="1"/>
  <c r="P214" i="1" s="1"/>
  <c r="T213" i="1"/>
  <c r="S213" i="1"/>
  <c r="R213" i="1"/>
  <c r="Q213" i="1"/>
  <c r="P213" i="1"/>
  <c r="O213" i="1"/>
  <c r="H213" i="1"/>
  <c r="C213" i="1"/>
  <c r="T212" i="1"/>
  <c r="S212" i="1"/>
  <c r="R212" i="1"/>
  <c r="Q212" i="1"/>
  <c r="P212" i="1"/>
  <c r="O212" i="1"/>
  <c r="H212" i="1"/>
  <c r="C212" i="1"/>
  <c r="T211" i="1"/>
  <c r="S211" i="1"/>
  <c r="R211" i="1"/>
  <c r="Q211" i="1"/>
  <c r="P211" i="1"/>
  <c r="O211" i="1"/>
  <c r="H211" i="1"/>
  <c r="C211" i="1"/>
  <c r="L210" i="1"/>
  <c r="K210" i="1"/>
  <c r="J210" i="1"/>
  <c r="I210" i="1"/>
  <c r="G210" i="1"/>
  <c r="G208" i="1" s="1"/>
  <c r="F210" i="1"/>
  <c r="T210" i="1" s="1"/>
  <c r="E210" i="1"/>
  <c r="E208" i="1" s="1"/>
  <c r="E207" i="1" s="1"/>
  <c r="D210" i="1"/>
  <c r="P210" i="1" s="1"/>
  <c r="T209" i="1"/>
  <c r="S209" i="1"/>
  <c r="R209" i="1"/>
  <c r="Q209" i="1"/>
  <c r="P209" i="1"/>
  <c r="O209" i="1"/>
  <c r="H209" i="1"/>
  <c r="C209" i="1"/>
  <c r="K208" i="1"/>
  <c r="J208" i="1"/>
  <c r="I208" i="1"/>
  <c r="G207" i="1"/>
  <c r="T206" i="1"/>
  <c r="S206" i="1"/>
  <c r="R206" i="1"/>
  <c r="Q206" i="1"/>
  <c r="P206" i="1"/>
  <c r="O206" i="1"/>
  <c r="H206" i="1"/>
  <c r="C206" i="1"/>
  <c r="T205" i="1"/>
  <c r="S205" i="1"/>
  <c r="R205" i="1"/>
  <c r="Q205" i="1"/>
  <c r="P205" i="1"/>
  <c r="O205" i="1"/>
  <c r="H205" i="1"/>
  <c r="C205" i="1"/>
  <c r="T204" i="1"/>
  <c r="S204" i="1"/>
  <c r="R204" i="1"/>
  <c r="Q204" i="1"/>
  <c r="P204" i="1"/>
  <c r="O204" i="1"/>
  <c r="H204" i="1"/>
  <c r="C204" i="1"/>
  <c r="T203" i="1"/>
  <c r="S203" i="1"/>
  <c r="R203" i="1"/>
  <c r="Q203" i="1"/>
  <c r="P203" i="1"/>
  <c r="O203" i="1"/>
  <c r="H203" i="1"/>
  <c r="C203" i="1"/>
  <c r="T202" i="1"/>
  <c r="S202" i="1"/>
  <c r="R202" i="1"/>
  <c r="Q202" i="1"/>
  <c r="P202" i="1"/>
  <c r="O202" i="1"/>
  <c r="H202" i="1"/>
  <c r="C202" i="1"/>
  <c r="M202" i="1" s="1"/>
  <c r="T201" i="1"/>
  <c r="S201" i="1"/>
  <c r="R201" i="1"/>
  <c r="Q201" i="1"/>
  <c r="P201" i="1"/>
  <c r="O201" i="1"/>
  <c r="H201" i="1"/>
  <c r="C201" i="1"/>
  <c r="T200" i="1"/>
  <c r="S200" i="1"/>
  <c r="R200" i="1"/>
  <c r="Q200" i="1"/>
  <c r="P200" i="1"/>
  <c r="O200" i="1"/>
  <c r="H200" i="1"/>
  <c r="C200" i="1"/>
  <c r="N200" i="1" s="1"/>
  <c r="T199" i="1"/>
  <c r="S199" i="1"/>
  <c r="R199" i="1"/>
  <c r="Q199" i="1"/>
  <c r="P199" i="1"/>
  <c r="O199" i="1"/>
  <c r="H199" i="1"/>
  <c r="C199" i="1"/>
  <c r="N199" i="1" s="1"/>
  <c r="K198" i="1"/>
  <c r="J198" i="1"/>
  <c r="I198" i="1"/>
  <c r="G198" i="1"/>
  <c r="G197" i="1" s="1"/>
  <c r="F198" i="1"/>
  <c r="E198" i="1"/>
  <c r="E197" i="1" s="1"/>
  <c r="D198" i="1"/>
  <c r="D197" i="1" s="1"/>
  <c r="L197" i="1"/>
  <c r="K197" i="1"/>
  <c r="T196" i="1"/>
  <c r="S196" i="1"/>
  <c r="R196" i="1"/>
  <c r="Q196" i="1"/>
  <c r="P196" i="1"/>
  <c r="O196" i="1"/>
  <c r="H196" i="1"/>
  <c r="M196" i="1" s="1"/>
  <c r="C196" i="1"/>
  <c r="T195" i="1"/>
  <c r="S195" i="1"/>
  <c r="R195" i="1"/>
  <c r="Q195" i="1"/>
  <c r="P195" i="1"/>
  <c r="O195" i="1"/>
  <c r="H195" i="1"/>
  <c r="C195" i="1"/>
  <c r="T194" i="1"/>
  <c r="S194" i="1"/>
  <c r="R194" i="1"/>
  <c r="Q194" i="1"/>
  <c r="P194" i="1"/>
  <c r="O194" i="1"/>
  <c r="H194" i="1"/>
  <c r="C194" i="1"/>
  <c r="L193" i="1"/>
  <c r="K193" i="1"/>
  <c r="J193" i="1"/>
  <c r="I193" i="1"/>
  <c r="G193" i="1"/>
  <c r="F193" i="1"/>
  <c r="T193" i="1" s="1"/>
  <c r="E193" i="1"/>
  <c r="R193" i="1" s="1"/>
  <c r="D193" i="1"/>
  <c r="T192" i="1"/>
  <c r="S192" i="1"/>
  <c r="R192" i="1"/>
  <c r="Q192" i="1"/>
  <c r="P192" i="1"/>
  <c r="O192" i="1"/>
  <c r="N192" i="1"/>
  <c r="H192" i="1"/>
  <c r="C192" i="1"/>
  <c r="T191" i="1"/>
  <c r="S191" i="1"/>
  <c r="R191" i="1"/>
  <c r="Q191" i="1"/>
  <c r="P191" i="1"/>
  <c r="O191" i="1"/>
  <c r="H191" i="1"/>
  <c r="C191" i="1"/>
  <c r="K190" i="1"/>
  <c r="J190" i="1"/>
  <c r="Q190" i="1" s="1"/>
  <c r="I190" i="1"/>
  <c r="F190" i="1"/>
  <c r="T190" i="1" s="1"/>
  <c r="E190" i="1"/>
  <c r="D190" i="1"/>
  <c r="P190" i="1" s="1"/>
  <c r="T189" i="1"/>
  <c r="S189" i="1"/>
  <c r="R189" i="1"/>
  <c r="Q189" i="1"/>
  <c r="P189" i="1"/>
  <c r="O189" i="1"/>
  <c r="H189" i="1"/>
  <c r="C189" i="1"/>
  <c r="M189" i="1" s="1"/>
  <c r="Q188" i="1"/>
  <c r="H188" i="1"/>
  <c r="G188" i="1"/>
  <c r="F188" i="1"/>
  <c r="S188" i="1" s="1"/>
  <c r="E188" i="1"/>
  <c r="O188" i="1" s="1"/>
  <c r="D188" i="1"/>
  <c r="P188" i="1" s="1"/>
  <c r="T187" i="1"/>
  <c r="S187" i="1"/>
  <c r="R187" i="1"/>
  <c r="Q187" i="1"/>
  <c r="P187" i="1"/>
  <c r="O187" i="1"/>
  <c r="H187" i="1"/>
  <c r="C187" i="1"/>
  <c r="T186" i="1"/>
  <c r="S186" i="1"/>
  <c r="R186" i="1"/>
  <c r="Q186" i="1"/>
  <c r="P186" i="1"/>
  <c r="O186" i="1"/>
  <c r="H186" i="1"/>
  <c r="C186" i="1"/>
  <c r="T185" i="1"/>
  <c r="S185" i="1"/>
  <c r="R185" i="1"/>
  <c r="Q185" i="1"/>
  <c r="P185" i="1"/>
  <c r="O185" i="1"/>
  <c r="H185" i="1"/>
  <c r="C185" i="1"/>
  <c r="T184" i="1"/>
  <c r="S184" i="1"/>
  <c r="R184" i="1"/>
  <c r="Q184" i="1"/>
  <c r="P184" i="1"/>
  <c r="O184" i="1"/>
  <c r="H184" i="1"/>
  <c r="C184" i="1"/>
  <c r="T183" i="1"/>
  <c r="S183" i="1"/>
  <c r="R183" i="1"/>
  <c r="Q183" i="1"/>
  <c r="P183" i="1"/>
  <c r="O183" i="1"/>
  <c r="H183" i="1"/>
  <c r="C183" i="1"/>
  <c r="T182" i="1"/>
  <c r="S182" i="1"/>
  <c r="R182" i="1"/>
  <c r="Q182" i="1"/>
  <c r="P182" i="1"/>
  <c r="O182" i="1"/>
  <c r="H182" i="1"/>
  <c r="C182" i="1"/>
  <c r="L181" i="1"/>
  <c r="L180" i="1" s="1"/>
  <c r="K181" i="1"/>
  <c r="S181" i="1" s="1"/>
  <c r="J181" i="1"/>
  <c r="J180" i="1" s="1"/>
  <c r="I181" i="1"/>
  <c r="I180" i="1" s="1"/>
  <c r="G181" i="1"/>
  <c r="G180" i="1" s="1"/>
  <c r="F181" i="1"/>
  <c r="E181" i="1"/>
  <c r="D181" i="1"/>
  <c r="K180" i="1"/>
  <c r="K179" i="1" s="1"/>
  <c r="J179" i="1"/>
  <c r="T178" i="1"/>
  <c r="S178" i="1"/>
  <c r="R178" i="1"/>
  <c r="Q178" i="1"/>
  <c r="P178" i="1"/>
  <c r="O178" i="1"/>
  <c r="H178" i="1"/>
  <c r="C178" i="1"/>
  <c r="K177" i="1"/>
  <c r="J177" i="1"/>
  <c r="I177" i="1"/>
  <c r="O177" i="1" s="1"/>
  <c r="F177" i="1"/>
  <c r="E177" i="1"/>
  <c r="R177" i="1" s="1"/>
  <c r="D177" i="1"/>
  <c r="T176" i="1"/>
  <c r="S176" i="1"/>
  <c r="R176" i="1"/>
  <c r="Q176" i="1"/>
  <c r="P176" i="1"/>
  <c r="O176" i="1"/>
  <c r="H176" i="1"/>
  <c r="C176" i="1"/>
  <c r="O175" i="1"/>
  <c r="K175" i="1"/>
  <c r="J175" i="1"/>
  <c r="J174" i="1" s="1"/>
  <c r="I175" i="1"/>
  <c r="F175" i="1"/>
  <c r="F174" i="1" s="1"/>
  <c r="E175" i="1"/>
  <c r="R175" i="1" s="1"/>
  <c r="D175" i="1"/>
  <c r="P175" i="1" s="1"/>
  <c r="L174" i="1"/>
  <c r="K174" i="1"/>
  <c r="S174" i="1" s="1"/>
  <c r="I174" i="1"/>
  <c r="G174" i="1"/>
  <c r="D174" i="1"/>
  <c r="T173" i="1"/>
  <c r="S173" i="1"/>
  <c r="R173" i="1"/>
  <c r="Q173" i="1"/>
  <c r="P173" i="1"/>
  <c r="O173" i="1"/>
  <c r="H173" i="1"/>
  <c r="C173" i="1"/>
  <c r="T172" i="1"/>
  <c r="S172" i="1"/>
  <c r="Q172" i="1"/>
  <c r="P172" i="1"/>
  <c r="O172" i="1"/>
  <c r="H172" i="1"/>
  <c r="C172" i="1"/>
  <c r="T171" i="1"/>
  <c r="S171" i="1"/>
  <c r="R171" i="1"/>
  <c r="Q171" i="1"/>
  <c r="P171" i="1"/>
  <c r="O171" i="1"/>
  <c r="H171" i="1"/>
  <c r="C171" i="1"/>
  <c r="T170" i="1"/>
  <c r="S170" i="1"/>
  <c r="R170" i="1"/>
  <c r="Q170" i="1"/>
  <c r="P170" i="1"/>
  <c r="O170" i="1"/>
  <c r="H170" i="1"/>
  <c r="C170" i="1"/>
  <c r="T169" i="1"/>
  <c r="S169" i="1"/>
  <c r="R169" i="1"/>
  <c r="Q169" i="1"/>
  <c r="P169" i="1"/>
  <c r="O169" i="1"/>
  <c r="H169" i="1"/>
  <c r="C169" i="1"/>
  <c r="T168" i="1"/>
  <c r="S168" i="1"/>
  <c r="R168" i="1"/>
  <c r="Q168" i="1"/>
  <c r="P168" i="1"/>
  <c r="O168" i="1"/>
  <c r="H168" i="1"/>
  <c r="C168" i="1"/>
  <c r="K167" i="1"/>
  <c r="J167" i="1"/>
  <c r="I167" i="1"/>
  <c r="F167" i="1"/>
  <c r="E167" i="1"/>
  <c r="D167" i="1"/>
  <c r="T166" i="1"/>
  <c r="S166" i="1"/>
  <c r="R166" i="1"/>
  <c r="Q166" i="1"/>
  <c r="P166" i="1"/>
  <c r="O166" i="1"/>
  <c r="H166" i="1"/>
  <c r="C166" i="1"/>
  <c r="T165" i="1"/>
  <c r="S165" i="1"/>
  <c r="R165" i="1"/>
  <c r="Q165" i="1"/>
  <c r="P165" i="1"/>
  <c r="O165" i="1"/>
  <c r="H165" i="1"/>
  <c r="C165" i="1"/>
  <c r="K164" i="1"/>
  <c r="J164" i="1"/>
  <c r="I164" i="1"/>
  <c r="I163" i="1" s="1"/>
  <c r="F164" i="1"/>
  <c r="F163" i="1" s="1"/>
  <c r="E164" i="1"/>
  <c r="D164" i="1"/>
  <c r="L163" i="1"/>
  <c r="L162" i="1" s="1"/>
  <c r="G163" i="1"/>
  <c r="T161" i="1"/>
  <c r="S161" i="1"/>
  <c r="R161" i="1"/>
  <c r="Q161" i="1"/>
  <c r="P161" i="1"/>
  <c r="O161" i="1"/>
  <c r="H161" i="1"/>
  <c r="C161" i="1"/>
  <c r="T160" i="1"/>
  <c r="S160" i="1"/>
  <c r="R160" i="1"/>
  <c r="Q160" i="1"/>
  <c r="P160" i="1"/>
  <c r="O160" i="1"/>
  <c r="H160" i="1"/>
  <c r="C160" i="1"/>
  <c r="L159" i="1"/>
  <c r="K159" i="1"/>
  <c r="J159" i="1"/>
  <c r="I159" i="1"/>
  <c r="G159" i="1"/>
  <c r="F159" i="1"/>
  <c r="T159" i="1" s="1"/>
  <c r="E159" i="1"/>
  <c r="D159" i="1"/>
  <c r="T158" i="1"/>
  <c r="S158" i="1"/>
  <c r="R158" i="1"/>
  <c r="Q158" i="1"/>
  <c r="P158" i="1"/>
  <c r="O158" i="1"/>
  <c r="H158" i="1"/>
  <c r="M158" i="1" s="1"/>
  <c r="C158" i="1"/>
  <c r="T157" i="1"/>
  <c r="S157" i="1"/>
  <c r="R157" i="1"/>
  <c r="Q157" i="1"/>
  <c r="P157" i="1"/>
  <c r="O157" i="1"/>
  <c r="H157" i="1"/>
  <c r="C157" i="1"/>
  <c r="T156" i="1"/>
  <c r="S156" i="1"/>
  <c r="R156" i="1"/>
  <c r="Q156" i="1"/>
  <c r="P156" i="1"/>
  <c r="O156" i="1"/>
  <c r="N156" i="1"/>
  <c r="H156" i="1"/>
  <c r="M156" i="1" s="1"/>
  <c r="C156" i="1"/>
  <c r="T155" i="1"/>
  <c r="S155" i="1"/>
  <c r="R155" i="1"/>
  <c r="Q155" i="1"/>
  <c r="P155" i="1"/>
  <c r="O155" i="1"/>
  <c r="H155" i="1"/>
  <c r="C155" i="1"/>
  <c r="P154" i="1"/>
  <c r="O154" i="1"/>
  <c r="K154" i="1"/>
  <c r="K146" i="1" s="1"/>
  <c r="J154" i="1"/>
  <c r="G154" i="1"/>
  <c r="F154" i="1"/>
  <c r="E154" i="1"/>
  <c r="E152" i="1" s="1"/>
  <c r="E146" i="1" s="1"/>
  <c r="T153" i="1"/>
  <c r="S153" i="1"/>
  <c r="R153" i="1"/>
  <c r="Q153" i="1"/>
  <c r="P153" i="1"/>
  <c r="O153" i="1"/>
  <c r="H153" i="1"/>
  <c r="C153" i="1"/>
  <c r="N153" i="1" s="1"/>
  <c r="I152" i="1"/>
  <c r="D152" i="1"/>
  <c r="D146" i="1" s="1"/>
  <c r="R151" i="1"/>
  <c r="Q151" i="1"/>
  <c r="P151" i="1"/>
  <c r="O151" i="1"/>
  <c r="H151" i="1"/>
  <c r="G151" i="1"/>
  <c r="T150" i="1"/>
  <c r="S150" i="1"/>
  <c r="R150" i="1"/>
  <c r="Q150" i="1"/>
  <c r="P150" i="1"/>
  <c r="O150" i="1"/>
  <c r="H150" i="1"/>
  <c r="C150" i="1"/>
  <c r="T149" i="1"/>
  <c r="S149" i="1"/>
  <c r="R149" i="1"/>
  <c r="Q149" i="1"/>
  <c r="P149" i="1"/>
  <c r="O149" i="1"/>
  <c r="H149" i="1"/>
  <c r="C149" i="1"/>
  <c r="T148" i="1"/>
  <c r="S148" i="1"/>
  <c r="R148" i="1"/>
  <c r="Q148" i="1"/>
  <c r="P148" i="1"/>
  <c r="O148" i="1"/>
  <c r="H148" i="1"/>
  <c r="C148" i="1"/>
  <c r="T147" i="1"/>
  <c r="S147" i="1"/>
  <c r="R147" i="1"/>
  <c r="Q147" i="1"/>
  <c r="P147" i="1"/>
  <c r="O147" i="1"/>
  <c r="H147" i="1"/>
  <c r="C147" i="1"/>
  <c r="L146" i="1"/>
  <c r="I146" i="1"/>
  <c r="H145" i="1"/>
  <c r="C145" i="1"/>
  <c r="T144" i="1"/>
  <c r="S144" i="1"/>
  <c r="R144" i="1"/>
  <c r="Q144" i="1"/>
  <c r="P144" i="1"/>
  <c r="O144" i="1"/>
  <c r="H144" i="1"/>
  <c r="C144" i="1"/>
  <c r="T143" i="1"/>
  <c r="S143" i="1"/>
  <c r="R143" i="1"/>
  <c r="Q143" i="1"/>
  <c r="P143" i="1"/>
  <c r="O143" i="1"/>
  <c r="H143" i="1"/>
  <c r="M143" i="1" s="1"/>
  <c r="C143" i="1"/>
  <c r="K142" i="1"/>
  <c r="J142" i="1"/>
  <c r="I142" i="1"/>
  <c r="F142" i="1"/>
  <c r="E142" i="1"/>
  <c r="D142" i="1"/>
  <c r="L141" i="1"/>
  <c r="K141" i="1"/>
  <c r="J141" i="1"/>
  <c r="I141" i="1"/>
  <c r="G141" i="1"/>
  <c r="F141" i="1"/>
  <c r="T141" i="1" s="1"/>
  <c r="E141" i="1"/>
  <c r="D141" i="1"/>
  <c r="P141" i="1" s="1"/>
  <c r="T140" i="1"/>
  <c r="S140" i="1"/>
  <c r="R140" i="1"/>
  <c r="Q140" i="1"/>
  <c r="P140" i="1"/>
  <c r="O140" i="1"/>
  <c r="H140" i="1"/>
  <c r="C140" i="1"/>
  <c r="L139" i="1"/>
  <c r="K139" i="1"/>
  <c r="K138" i="1" s="1"/>
  <c r="J139" i="1"/>
  <c r="I139" i="1"/>
  <c r="G139" i="1"/>
  <c r="F139" i="1"/>
  <c r="E139" i="1"/>
  <c r="D139" i="1"/>
  <c r="P139" i="1" s="1"/>
  <c r="T137" i="1"/>
  <c r="S137" i="1"/>
  <c r="R137" i="1"/>
  <c r="Q137" i="1"/>
  <c r="P137" i="1"/>
  <c r="O137" i="1"/>
  <c r="H137" i="1"/>
  <c r="C137" i="1"/>
  <c r="T136" i="1"/>
  <c r="S136" i="1"/>
  <c r="R136" i="1"/>
  <c r="Q136" i="1"/>
  <c r="P136" i="1"/>
  <c r="O136" i="1"/>
  <c r="H136" i="1"/>
  <c r="C136" i="1"/>
  <c r="L135" i="1"/>
  <c r="K135" i="1"/>
  <c r="J135" i="1"/>
  <c r="I135" i="1"/>
  <c r="G135" i="1"/>
  <c r="F135" i="1"/>
  <c r="T135" i="1" s="1"/>
  <c r="E135" i="1"/>
  <c r="D135" i="1"/>
  <c r="P135" i="1" s="1"/>
  <c r="T134" i="1"/>
  <c r="S134" i="1"/>
  <c r="R134" i="1"/>
  <c r="Q134" i="1"/>
  <c r="P134" i="1"/>
  <c r="O134" i="1"/>
  <c r="H134" i="1"/>
  <c r="C134" i="1"/>
  <c r="T133" i="1"/>
  <c r="S133" i="1"/>
  <c r="R133" i="1"/>
  <c r="Q133" i="1"/>
  <c r="P133" i="1"/>
  <c r="O133" i="1"/>
  <c r="H133" i="1"/>
  <c r="C133" i="1"/>
  <c r="N133" i="1" s="1"/>
  <c r="T132" i="1"/>
  <c r="S132" i="1"/>
  <c r="R132" i="1"/>
  <c r="Q132" i="1"/>
  <c r="P132" i="1"/>
  <c r="O132" i="1"/>
  <c r="H132" i="1"/>
  <c r="C132" i="1"/>
  <c r="T131" i="1"/>
  <c r="S131" i="1"/>
  <c r="R131" i="1"/>
  <c r="Q131" i="1"/>
  <c r="P131" i="1"/>
  <c r="O131" i="1"/>
  <c r="H131" i="1"/>
  <c r="C131" i="1"/>
  <c r="I130" i="1"/>
  <c r="H130" i="1" s="1"/>
  <c r="G130" i="1"/>
  <c r="F130" i="1"/>
  <c r="S130" i="1" s="1"/>
  <c r="E130" i="1"/>
  <c r="R130" i="1" s="1"/>
  <c r="D130" i="1"/>
  <c r="P129" i="1"/>
  <c r="O129" i="1"/>
  <c r="H129" i="1"/>
  <c r="C129" i="1"/>
  <c r="T128" i="1"/>
  <c r="S128" i="1"/>
  <c r="R128" i="1"/>
  <c r="Q128" i="1"/>
  <c r="P128" i="1"/>
  <c r="O128" i="1"/>
  <c r="H128" i="1"/>
  <c r="C128" i="1"/>
  <c r="T127" i="1"/>
  <c r="S127" i="1"/>
  <c r="R127" i="1"/>
  <c r="Q127" i="1"/>
  <c r="P127" i="1"/>
  <c r="O127" i="1"/>
  <c r="H127" i="1"/>
  <c r="C127" i="1"/>
  <c r="T126" i="1"/>
  <c r="S126" i="1"/>
  <c r="R126" i="1"/>
  <c r="Q126" i="1"/>
  <c r="P126" i="1"/>
  <c r="O126" i="1"/>
  <c r="H126" i="1"/>
  <c r="C126" i="1"/>
  <c r="T125" i="1"/>
  <c r="S125" i="1"/>
  <c r="R125" i="1"/>
  <c r="Q125" i="1"/>
  <c r="P125" i="1"/>
  <c r="O125" i="1"/>
  <c r="H125" i="1"/>
  <c r="C125" i="1"/>
  <c r="T124" i="1"/>
  <c r="S124" i="1"/>
  <c r="R124" i="1"/>
  <c r="Q124" i="1"/>
  <c r="P124" i="1"/>
  <c r="O124" i="1"/>
  <c r="H124" i="1"/>
  <c r="C124" i="1"/>
  <c r="L123" i="1"/>
  <c r="L122" i="1" s="1"/>
  <c r="K123" i="1"/>
  <c r="K122" i="1" s="1"/>
  <c r="J123" i="1"/>
  <c r="I123" i="1"/>
  <c r="G123" i="1"/>
  <c r="G122" i="1" s="1"/>
  <c r="F123" i="1"/>
  <c r="T123" i="1" s="1"/>
  <c r="E123" i="1"/>
  <c r="E122" i="1" s="1"/>
  <c r="D123" i="1"/>
  <c r="T121" i="1"/>
  <c r="S121" i="1"/>
  <c r="R121" i="1"/>
  <c r="Q121" i="1"/>
  <c r="P121" i="1"/>
  <c r="O121" i="1"/>
  <c r="H121" i="1"/>
  <c r="N121" i="1" s="1"/>
  <c r="C121" i="1"/>
  <c r="T120" i="1"/>
  <c r="S120" i="1"/>
  <c r="R120" i="1"/>
  <c r="Q120" i="1"/>
  <c r="P120" i="1"/>
  <c r="O120" i="1"/>
  <c r="H120" i="1"/>
  <c r="C120" i="1"/>
  <c r="K119" i="1"/>
  <c r="J119" i="1"/>
  <c r="J117" i="1" s="1"/>
  <c r="I119" i="1"/>
  <c r="F119" i="1"/>
  <c r="F117" i="1" s="1"/>
  <c r="E119" i="1"/>
  <c r="D119" i="1"/>
  <c r="T118" i="1"/>
  <c r="S118" i="1"/>
  <c r="R118" i="1"/>
  <c r="Q118" i="1"/>
  <c r="P118" i="1"/>
  <c r="O118" i="1"/>
  <c r="H118" i="1"/>
  <c r="C118" i="1"/>
  <c r="L117" i="1"/>
  <c r="G117" i="1"/>
  <c r="C116" i="1"/>
  <c r="M116" i="1" s="1"/>
  <c r="C115" i="1"/>
  <c r="M115" i="1" s="1"/>
  <c r="G114" i="1"/>
  <c r="F114" i="1"/>
  <c r="E114" i="1"/>
  <c r="D114" i="1"/>
  <c r="T113" i="1"/>
  <c r="S113" i="1"/>
  <c r="R113" i="1"/>
  <c r="Q113" i="1"/>
  <c r="P113" i="1"/>
  <c r="O113" i="1"/>
  <c r="M113" i="1"/>
  <c r="H113" i="1"/>
  <c r="C113" i="1"/>
  <c r="T112" i="1"/>
  <c r="S112" i="1"/>
  <c r="R112" i="1"/>
  <c r="Q112" i="1"/>
  <c r="P112" i="1"/>
  <c r="O112" i="1"/>
  <c r="H112" i="1"/>
  <c r="C112" i="1"/>
  <c r="T111" i="1"/>
  <c r="S111" i="1"/>
  <c r="R111" i="1"/>
  <c r="Q111" i="1"/>
  <c r="P111" i="1"/>
  <c r="O111" i="1"/>
  <c r="H111" i="1"/>
  <c r="C111" i="1"/>
  <c r="L110" i="1"/>
  <c r="K110" i="1"/>
  <c r="J110" i="1"/>
  <c r="J109" i="1" s="1"/>
  <c r="I110" i="1"/>
  <c r="G110" i="1"/>
  <c r="F110" i="1"/>
  <c r="E110" i="1"/>
  <c r="R110" i="1" s="1"/>
  <c r="D110" i="1"/>
  <c r="P110" i="1" s="1"/>
  <c r="L109" i="1"/>
  <c r="I109" i="1"/>
  <c r="D109" i="1"/>
  <c r="T107" i="1"/>
  <c r="S107" i="1"/>
  <c r="R107" i="1"/>
  <c r="Q107" i="1"/>
  <c r="P107" i="1"/>
  <c r="O107" i="1"/>
  <c r="H107" i="1"/>
  <c r="C107" i="1"/>
  <c r="L106" i="1"/>
  <c r="K106" i="1"/>
  <c r="J106" i="1"/>
  <c r="I106" i="1"/>
  <c r="G106" i="1"/>
  <c r="F106" i="1"/>
  <c r="T106" i="1" s="1"/>
  <c r="E106" i="1"/>
  <c r="D106" i="1"/>
  <c r="P106" i="1" s="1"/>
  <c r="T105" i="1"/>
  <c r="S105" i="1"/>
  <c r="R105" i="1"/>
  <c r="Q105" i="1"/>
  <c r="P105" i="1"/>
  <c r="O105" i="1"/>
  <c r="H105" i="1"/>
  <c r="M105" i="1" s="1"/>
  <c r="C105" i="1"/>
  <c r="N105" i="1" s="1"/>
  <c r="T104" i="1"/>
  <c r="S104" i="1"/>
  <c r="R104" i="1"/>
  <c r="Q104" i="1"/>
  <c r="P104" i="1"/>
  <c r="O104" i="1"/>
  <c r="H104" i="1"/>
  <c r="C104" i="1"/>
  <c r="N104" i="1" s="1"/>
  <c r="L103" i="1"/>
  <c r="K103" i="1"/>
  <c r="J103" i="1"/>
  <c r="I103" i="1"/>
  <c r="G103" i="1"/>
  <c r="F103" i="1"/>
  <c r="E103" i="1"/>
  <c r="D103" i="1"/>
  <c r="T102" i="1"/>
  <c r="S102" i="1"/>
  <c r="R102" i="1"/>
  <c r="Q102" i="1"/>
  <c r="P102" i="1"/>
  <c r="O102" i="1"/>
  <c r="H102" i="1"/>
  <c r="C102" i="1"/>
  <c r="N102" i="1" s="1"/>
  <c r="T101" i="1"/>
  <c r="S101" i="1"/>
  <c r="R101" i="1"/>
  <c r="Q101" i="1"/>
  <c r="P101" i="1"/>
  <c r="O101" i="1"/>
  <c r="H101" i="1"/>
  <c r="C101" i="1"/>
  <c r="S100" i="1"/>
  <c r="K100" i="1"/>
  <c r="J100" i="1"/>
  <c r="I100" i="1"/>
  <c r="G100" i="1"/>
  <c r="F100" i="1"/>
  <c r="T100" i="1" s="1"/>
  <c r="E100" i="1"/>
  <c r="D100" i="1"/>
  <c r="D99" i="1" s="1"/>
  <c r="L99" i="1"/>
  <c r="K99" i="1"/>
  <c r="J99" i="1"/>
  <c r="G99" i="1"/>
  <c r="T98" i="1"/>
  <c r="S98" i="1"/>
  <c r="R98" i="1"/>
  <c r="Q98" i="1"/>
  <c r="P98" i="1"/>
  <c r="O98" i="1"/>
  <c r="H98" i="1"/>
  <c r="C98" i="1"/>
  <c r="L97" i="1"/>
  <c r="K97" i="1"/>
  <c r="J97" i="1"/>
  <c r="I97" i="1"/>
  <c r="G97" i="1"/>
  <c r="F97" i="1"/>
  <c r="S97" i="1" s="1"/>
  <c r="E97" i="1"/>
  <c r="D97" i="1"/>
  <c r="T96" i="1"/>
  <c r="S96" i="1"/>
  <c r="R96" i="1"/>
  <c r="Q96" i="1"/>
  <c r="P96" i="1"/>
  <c r="O96" i="1"/>
  <c r="H96" i="1"/>
  <c r="C96" i="1"/>
  <c r="T95" i="1"/>
  <c r="S95" i="1"/>
  <c r="R95" i="1"/>
  <c r="Q95" i="1"/>
  <c r="P95" i="1"/>
  <c r="O95" i="1"/>
  <c r="H95" i="1"/>
  <c r="C95" i="1"/>
  <c r="T94" i="1"/>
  <c r="S94" i="1"/>
  <c r="R94" i="1"/>
  <c r="Q94" i="1"/>
  <c r="P94" i="1"/>
  <c r="O94" i="1"/>
  <c r="N94" i="1"/>
  <c r="H94" i="1"/>
  <c r="C94" i="1"/>
  <c r="M94" i="1" s="1"/>
  <c r="T93" i="1"/>
  <c r="S93" i="1"/>
  <c r="R93" i="1"/>
  <c r="Q93" i="1"/>
  <c r="P93" i="1"/>
  <c r="O93" i="1"/>
  <c r="H93" i="1"/>
  <c r="C93" i="1"/>
  <c r="T92" i="1"/>
  <c r="S92" i="1"/>
  <c r="R92" i="1"/>
  <c r="Q92" i="1"/>
  <c r="P92" i="1"/>
  <c r="O92" i="1"/>
  <c r="H92" i="1"/>
  <c r="C92" i="1"/>
  <c r="N92" i="1" s="1"/>
  <c r="T91" i="1"/>
  <c r="S91" i="1"/>
  <c r="R91" i="1"/>
  <c r="Q91" i="1"/>
  <c r="P91" i="1"/>
  <c r="I91" i="1"/>
  <c r="O91" i="1" s="1"/>
  <c r="C91" i="1"/>
  <c r="L90" i="1"/>
  <c r="L84" i="1" s="1"/>
  <c r="K90" i="1"/>
  <c r="J90" i="1"/>
  <c r="F90" i="1"/>
  <c r="E90" i="1"/>
  <c r="D90" i="1"/>
  <c r="T89" i="1"/>
  <c r="S89" i="1"/>
  <c r="R89" i="1"/>
  <c r="Q89" i="1"/>
  <c r="P89" i="1"/>
  <c r="O89" i="1"/>
  <c r="H89" i="1"/>
  <c r="C89" i="1"/>
  <c r="H88" i="1"/>
  <c r="M88" i="1" s="1"/>
  <c r="C88" i="1"/>
  <c r="T87" i="1"/>
  <c r="S87" i="1"/>
  <c r="R87" i="1"/>
  <c r="Q87" i="1"/>
  <c r="P87" i="1"/>
  <c r="O87" i="1"/>
  <c r="H87" i="1"/>
  <c r="C87" i="1"/>
  <c r="T86" i="1"/>
  <c r="S86" i="1"/>
  <c r="R86" i="1"/>
  <c r="Q86" i="1"/>
  <c r="P86" i="1"/>
  <c r="O86" i="1"/>
  <c r="H86" i="1"/>
  <c r="C86" i="1"/>
  <c r="K85" i="1"/>
  <c r="J85" i="1"/>
  <c r="H85" i="1" s="1"/>
  <c r="I85" i="1"/>
  <c r="G85" i="1"/>
  <c r="G84" i="1" s="1"/>
  <c r="F85" i="1"/>
  <c r="E85" i="1"/>
  <c r="R85" i="1" s="1"/>
  <c r="D85" i="1"/>
  <c r="P85" i="1" s="1"/>
  <c r="T83" i="1"/>
  <c r="S83" i="1"/>
  <c r="R83" i="1"/>
  <c r="Q83" i="1"/>
  <c r="P83" i="1"/>
  <c r="O83" i="1"/>
  <c r="H83" i="1"/>
  <c r="C83" i="1"/>
  <c r="R82" i="1"/>
  <c r="Q82" i="1"/>
  <c r="P82" i="1"/>
  <c r="O82" i="1"/>
  <c r="H82" i="1"/>
  <c r="C82" i="1"/>
  <c r="T81" i="1"/>
  <c r="S81" i="1"/>
  <c r="R81" i="1"/>
  <c r="Q81" i="1"/>
  <c r="P81" i="1"/>
  <c r="O81" i="1"/>
  <c r="H81" i="1"/>
  <c r="C81" i="1"/>
  <c r="T80" i="1"/>
  <c r="S80" i="1"/>
  <c r="R80" i="1"/>
  <c r="Q80" i="1"/>
  <c r="P80" i="1"/>
  <c r="O80" i="1"/>
  <c r="H80" i="1"/>
  <c r="C80" i="1"/>
  <c r="T79" i="1"/>
  <c r="S79" i="1"/>
  <c r="R79" i="1"/>
  <c r="Q79" i="1"/>
  <c r="P79" i="1"/>
  <c r="O79" i="1"/>
  <c r="H79" i="1"/>
  <c r="C79" i="1"/>
  <c r="T78" i="1"/>
  <c r="S78" i="1"/>
  <c r="R78" i="1"/>
  <c r="Q78" i="1"/>
  <c r="P78" i="1"/>
  <c r="O78" i="1"/>
  <c r="H78" i="1"/>
  <c r="C78" i="1"/>
  <c r="T77" i="1"/>
  <c r="S77" i="1"/>
  <c r="R77" i="1"/>
  <c r="Q77" i="1"/>
  <c r="P77" i="1"/>
  <c r="O77" i="1"/>
  <c r="H77" i="1"/>
  <c r="C77" i="1"/>
  <c r="T76" i="1"/>
  <c r="S76" i="1"/>
  <c r="R76" i="1"/>
  <c r="Q76" i="1"/>
  <c r="P76" i="1"/>
  <c r="O76" i="1"/>
  <c r="H76" i="1"/>
  <c r="M76" i="1" s="1"/>
  <c r="C76" i="1"/>
  <c r="T75" i="1"/>
  <c r="S75" i="1"/>
  <c r="R75" i="1"/>
  <c r="Q75" i="1"/>
  <c r="P75" i="1"/>
  <c r="O75" i="1"/>
  <c r="H75" i="1"/>
  <c r="C75" i="1"/>
  <c r="T74" i="1"/>
  <c r="S74" i="1"/>
  <c r="R74" i="1"/>
  <c r="Q74" i="1"/>
  <c r="P74" i="1"/>
  <c r="O74" i="1"/>
  <c r="H74" i="1"/>
  <c r="C74" i="1"/>
  <c r="K73" i="1"/>
  <c r="J73" i="1"/>
  <c r="I73" i="1"/>
  <c r="F73" i="1"/>
  <c r="E73" i="1"/>
  <c r="D73" i="1"/>
  <c r="T72" i="1"/>
  <c r="S72" i="1"/>
  <c r="R72" i="1"/>
  <c r="Q72" i="1"/>
  <c r="P72" i="1"/>
  <c r="O72" i="1"/>
  <c r="H72" i="1"/>
  <c r="C72" i="1"/>
  <c r="T71" i="1"/>
  <c r="S71" i="1"/>
  <c r="R71" i="1"/>
  <c r="Q71" i="1"/>
  <c r="P71" i="1"/>
  <c r="O71" i="1"/>
  <c r="H71" i="1"/>
  <c r="C71" i="1"/>
  <c r="T70" i="1"/>
  <c r="S70" i="1"/>
  <c r="R70" i="1"/>
  <c r="Q70" i="1"/>
  <c r="P70" i="1"/>
  <c r="O70" i="1"/>
  <c r="H70" i="1"/>
  <c r="C70" i="1"/>
  <c r="T69" i="1"/>
  <c r="S69" i="1"/>
  <c r="R69" i="1"/>
  <c r="Q69" i="1"/>
  <c r="P69" i="1"/>
  <c r="O69" i="1"/>
  <c r="H69" i="1"/>
  <c r="C69" i="1"/>
  <c r="T68" i="1"/>
  <c r="S68" i="1"/>
  <c r="R68" i="1"/>
  <c r="Q68" i="1"/>
  <c r="P68" i="1"/>
  <c r="O68" i="1"/>
  <c r="H68" i="1"/>
  <c r="C68" i="1"/>
  <c r="K67" i="1"/>
  <c r="J67" i="1"/>
  <c r="J66" i="1" s="1"/>
  <c r="I67" i="1"/>
  <c r="F67" i="1"/>
  <c r="E67" i="1"/>
  <c r="D67" i="1"/>
  <c r="L66" i="1"/>
  <c r="G66" i="1"/>
  <c r="T64" i="1"/>
  <c r="S64" i="1"/>
  <c r="R64" i="1"/>
  <c r="Q64" i="1"/>
  <c r="P64" i="1"/>
  <c r="O64" i="1"/>
  <c r="H64" i="1"/>
  <c r="M64" i="1" s="1"/>
  <c r="C64" i="1"/>
  <c r="T63" i="1"/>
  <c r="S63" i="1"/>
  <c r="R63" i="1"/>
  <c r="Q63" i="1"/>
  <c r="P63" i="1"/>
  <c r="O63" i="1"/>
  <c r="H63" i="1"/>
  <c r="C63" i="1"/>
  <c r="T62" i="1"/>
  <c r="S62" i="1"/>
  <c r="R62" i="1"/>
  <c r="Q62" i="1"/>
  <c r="P62" i="1"/>
  <c r="O62" i="1"/>
  <c r="H62" i="1"/>
  <c r="C62" i="1"/>
  <c r="N62" i="1" s="1"/>
  <c r="T61" i="1"/>
  <c r="S61" i="1"/>
  <c r="R61" i="1"/>
  <c r="Q61" i="1"/>
  <c r="P61" i="1"/>
  <c r="O61" i="1"/>
  <c r="H61" i="1"/>
  <c r="C61" i="1"/>
  <c r="M61" i="1" s="1"/>
  <c r="K60" i="1"/>
  <c r="S60" i="1" s="1"/>
  <c r="J60" i="1"/>
  <c r="I60" i="1"/>
  <c r="F60" i="1"/>
  <c r="E60" i="1"/>
  <c r="D60" i="1"/>
  <c r="P60" i="1" s="1"/>
  <c r="L59" i="1"/>
  <c r="K59" i="1"/>
  <c r="J59" i="1"/>
  <c r="I59" i="1"/>
  <c r="G59" i="1"/>
  <c r="F59" i="1"/>
  <c r="E59" i="1"/>
  <c r="D59" i="1"/>
  <c r="P59" i="1" s="1"/>
  <c r="T58" i="1"/>
  <c r="S58" i="1"/>
  <c r="R58" i="1"/>
  <c r="Q58" i="1"/>
  <c r="P58" i="1"/>
  <c r="O58" i="1"/>
  <c r="H58" i="1"/>
  <c r="C58" i="1"/>
  <c r="L57" i="1"/>
  <c r="K57" i="1"/>
  <c r="J57" i="1"/>
  <c r="I57" i="1"/>
  <c r="G57" i="1"/>
  <c r="F57" i="1"/>
  <c r="E57" i="1"/>
  <c r="D57" i="1"/>
  <c r="P57" i="1" s="1"/>
  <c r="T56" i="1"/>
  <c r="S56" i="1"/>
  <c r="R56" i="1"/>
  <c r="Q56" i="1"/>
  <c r="P56" i="1"/>
  <c r="O56" i="1"/>
  <c r="H56" i="1"/>
  <c r="C56" i="1"/>
  <c r="L55" i="1"/>
  <c r="K55" i="1"/>
  <c r="J55" i="1"/>
  <c r="I55" i="1"/>
  <c r="G55" i="1"/>
  <c r="F55" i="1"/>
  <c r="E55" i="1"/>
  <c r="R55" i="1" s="1"/>
  <c r="D55" i="1"/>
  <c r="P55" i="1" s="1"/>
  <c r="T54" i="1"/>
  <c r="S54" i="1"/>
  <c r="R54" i="1"/>
  <c r="Q54" i="1"/>
  <c r="P54" i="1"/>
  <c r="O54" i="1"/>
  <c r="H54" i="1"/>
  <c r="C54" i="1"/>
  <c r="T53" i="1"/>
  <c r="S53" i="1"/>
  <c r="R53" i="1"/>
  <c r="Q53" i="1"/>
  <c r="P53" i="1"/>
  <c r="O53" i="1"/>
  <c r="H53" i="1"/>
  <c r="C53" i="1"/>
  <c r="T52" i="1"/>
  <c r="S52" i="1"/>
  <c r="R52" i="1"/>
  <c r="Q52" i="1"/>
  <c r="P52" i="1"/>
  <c r="O52" i="1"/>
  <c r="H52" i="1"/>
  <c r="C52" i="1"/>
  <c r="T51" i="1"/>
  <c r="S51" i="1"/>
  <c r="R51" i="1"/>
  <c r="Q51" i="1"/>
  <c r="P51" i="1"/>
  <c r="O51" i="1"/>
  <c r="H51" i="1"/>
  <c r="C51" i="1"/>
  <c r="T50" i="1"/>
  <c r="S50" i="1"/>
  <c r="R50" i="1"/>
  <c r="Q50" i="1"/>
  <c r="P50" i="1"/>
  <c r="O50" i="1"/>
  <c r="H50" i="1"/>
  <c r="C50" i="1"/>
  <c r="T49" i="1"/>
  <c r="S49" i="1"/>
  <c r="R49" i="1"/>
  <c r="Q49" i="1"/>
  <c r="P49" i="1"/>
  <c r="O49" i="1"/>
  <c r="H49" i="1"/>
  <c r="C49" i="1"/>
  <c r="K48" i="1"/>
  <c r="K47" i="1" s="1"/>
  <c r="J48" i="1"/>
  <c r="I48" i="1"/>
  <c r="I47" i="1" s="1"/>
  <c r="G48" i="1"/>
  <c r="G47" i="1" s="1"/>
  <c r="G46" i="1" s="1"/>
  <c r="F48" i="1"/>
  <c r="T48" i="1" s="1"/>
  <c r="E48" i="1"/>
  <c r="E47" i="1" s="1"/>
  <c r="D48" i="1"/>
  <c r="P48" i="1" s="1"/>
  <c r="L47" i="1"/>
  <c r="T45" i="1"/>
  <c r="S45" i="1"/>
  <c r="R45" i="1"/>
  <c r="Q45" i="1"/>
  <c r="P45" i="1"/>
  <c r="O45" i="1"/>
  <c r="H45" i="1"/>
  <c r="C45" i="1"/>
  <c r="L44" i="1"/>
  <c r="K44" i="1"/>
  <c r="J44" i="1"/>
  <c r="I44" i="1"/>
  <c r="G44" i="1"/>
  <c r="F44" i="1"/>
  <c r="T44" i="1" s="1"/>
  <c r="E44" i="1"/>
  <c r="D44" i="1"/>
  <c r="P44" i="1" s="1"/>
  <c r="H43" i="1"/>
  <c r="C43" i="1"/>
  <c r="N43" i="1" s="1"/>
  <c r="H42" i="1"/>
  <c r="C42" i="1"/>
  <c r="C41" i="1"/>
  <c r="J40" i="1"/>
  <c r="D40" i="1"/>
  <c r="O40" i="1" s="1"/>
  <c r="T39" i="1"/>
  <c r="S39" i="1"/>
  <c r="R39" i="1"/>
  <c r="Q39" i="1"/>
  <c r="P39" i="1"/>
  <c r="O39" i="1"/>
  <c r="H39" i="1"/>
  <c r="C39" i="1"/>
  <c r="I38" i="1"/>
  <c r="G38" i="1"/>
  <c r="F38" i="1"/>
  <c r="E38" i="1"/>
  <c r="T37" i="1"/>
  <c r="S37" i="1"/>
  <c r="R37" i="1"/>
  <c r="Q37" i="1"/>
  <c r="P37" i="1"/>
  <c r="O37" i="1"/>
  <c r="H37" i="1"/>
  <c r="C37" i="1"/>
  <c r="N37" i="1" s="1"/>
  <c r="T36" i="1"/>
  <c r="S36" i="1"/>
  <c r="R36" i="1"/>
  <c r="Q36" i="1"/>
  <c r="P36" i="1"/>
  <c r="O36" i="1"/>
  <c r="H36" i="1"/>
  <c r="C36" i="1"/>
  <c r="M36" i="1" s="1"/>
  <c r="T35" i="1"/>
  <c r="S35" i="1"/>
  <c r="R35" i="1"/>
  <c r="Q35" i="1"/>
  <c r="P35" i="1"/>
  <c r="O35" i="1"/>
  <c r="H35" i="1"/>
  <c r="C35" i="1"/>
  <c r="L34" i="1"/>
  <c r="L33" i="1" s="1"/>
  <c r="K34" i="1"/>
  <c r="K33" i="1" s="1"/>
  <c r="J34" i="1"/>
  <c r="J33" i="1" s="1"/>
  <c r="I34" i="1"/>
  <c r="G34" i="1"/>
  <c r="G33" i="1" s="1"/>
  <c r="F34" i="1"/>
  <c r="E34" i="1"/>
  <c r="Q34" i="1" s="1"/>
  <c r="D34" i="1"/>
  <c r="P34" i="1" s="1"/>
  <c r="T32" i="1"/>
  <c r="S32" i="1"/>
  <c r="R32" i="1"/>
  <c r="Q32" i="1"/>
  <c r="P32" i="1"/>
  <c r="O32" i="1"/>
  <c r="H32" i="1"/>
  <c r="C32" i="1"/>
  <c r="N32" i="1" s="1"/>
  <c r="T31" i="1"/>
  <c r="S31" i="1"/>
  <c r="R31" i="1"/>
  <c r="Q31" i="1"/>
  <c r="P31" i="1"/>
  <c r="O31" i="1"/>
  <c r="H31" i="1"/>
  <c r="C31" i="1"/>
  <c r="N31" i="1" s="1"/>
  <c r="K30" i="1"/>
  <c r="J30" i="1"/>
  <c r="I30" i="1"/>
  <c r="F30" i="1"/>
  <c r="E30" i="1"/>
  <c r="D30" i="1"/>
  <c r="T29" i="1"/>
  <c r="S29" i="1"/>
  <c r="R29" i="1"/>
  <c r="Q29" i="1"/>
  <c r="P29" i="1"/>
  <c r="O29" i="1"/>
  <c r="H29" i="1"/>
  <c r="C29" i="1"/>
  <c r="T28" i="1"/>
  <c r="S28" i="1"/>
  <c r="R28" i="1"/>
  <c r="Q28" i="1"/>
  <c r="P28" i="1"/>
  <c r="O28" i="1"/>
  <c r="H28" i="1"/>
  <c r="M28" i="1" s="1"/>
  <c r="C28" i="1"/>
  <c r="T27" i="1"/>
  <c r="S27" i="1"/>
  <c r="R27" i="1"/>
  <c r="Q27" i="1"/>
  <c r="P27" i="1"/>
  <c r="O27" i="1"/>
  <c r="H27" i="1"/>
  <c r="C27" i="1"/>
  <c r="L26" i="1"/>
  <c r="K26" i="1"/>
  <c r="S26" i="1" s="1"/>
  <c r="J26" i="1"/>
  <c r="I26" i="1"/>
  <c r="G26" i="1"/>
  <c r="F26" i="1"/>
  <c r="T26" i="1" s="1"/>
  <c r="E26" i="1"/>
  <c r="E25" i="1" s="1"/>
  <c r="D26" i="1"/>
  <c r="P26" i="1" s="1"/>
  <c r="L25" i="1"/>
  <c r="G25" i="1"/>
  <c r="T23" i="1"/>
  <c r="S23" i="1"/>
  <c r="R23" i="1"/>
  <c r="Q23" i="1"/>
  <c r="P23" i="1"/>
  <c r="O23" i="1"/>
  <c r="H23" i="1"/>
  <c r="C23" i="1"/>
  <c r="M23" i="1" s="1"/>
  <c r="T22" i="1"/>
  <c r="S22" i="1"/>
  <c r="R22" i="1"/>
  <c r="Q22" i="1"/>
  <c r="P22" i="1"/>
  <c r="O22" i="1"/>
  <c r="H22" i="1"/>
  <c r="C22" i="1"/>
  <c r="N22" i="1" s="1"/>
  <c r="T21" i="1"/>
  <c r="S21" i="1"/>
  <c r="R21" i="1"/>
  <c r="Q21" i="1"/>
  <c r="P21" i="1"/>
  <c r="O21" i="1"/>
  <c r="H21" i="1"/>
  <c r="C21" i="1"/>
  <c r="M21" i="1" s="1"/>
  <c r="T20" i="1"/>
  <c r="S20" i="1"/>
  <c r="R20" i="1"/>
  <c r="Q20" i="1"/>
  <c r="P20" i="1"/>
  <c r="O20" i="1"/>
  <c r="H20" i="1"/>
  <c r="C20" i="1"/>
  <c r="N20" i="1" s="1"/>
  <c r="T19" i="1"/>
  <c r="S19" i="1"/>
  <c r="R19" i="1"/>
  <c r="Q19" i="1"/>
  <c r="P19" i="1"/>
  <c r="O19" i="1"/>
  <c r="H19" i="1"/>
  <c r="C19" i="1"/>
  <c r="N19" i="1" s="1"/>
  <c r="T18" i="1"/>
  <c r="S18" i="1"/>
  <c r="R18" i="1"/>
  <c r="Q18" i="1"/>
  <c r="P18" i="1"/>
  <c r="O18" i="1"/>
  <c r="H18" i="1"/>
  <c r="C18" i="1"/>
  <c r="T17" i="1"/>
  <c r="S17" i="1"/>
  <c r="R17" i="1"/>
  <c r="Q17" i="1"/>
  <c r="P17" i="1"/>
  <c r="O17" i="1"/>
  <c r="H17" i="1"/>
  <c r="C17" i="1"/>
  <c r="T16" i="1"/>
  <c r="S16" i="1"/>
  <c r="R16" i="1"/>
  <c r="Q16" i="1"/>
  <c r="P16" i="1"/>
  <c r="O16" i="1"/>
  <c r="H16" i="1"/>
  <c r="C16" i="1"/>
  <c r="T15" i="1"/>
  <c r="S15" i="1"/>
  <c r="R15" i="1"/>
  <c r="Q15" i="1"/>
  <c r="P15" i="1"/>
  <c r="O15" i="1"/>
  <c r="H15" i="1"/>
  <c r="C15" i="1"/>
  <c r="T14" i="1"/>
  <c r="S14" i="1"/>
  <c r="R14" i="1"/>
  <c r="Q14" i="1"/>
  <c r="P14" i="1"/>
  <c r="O14" i="1"/>
  <c r="H14" i="1"/>
  <c r="C14" i="1"/>
  <c r="T13" i="1"/>
  <c r="S13" i="1"/>
  <c r="R13" i="1"/>
  <c r="Q13" i="1"/>
  <c r="P13" i="1"/>
  <c r="O13" i="1"/>
  <c r="H13" i="1"/>
  <c r="C13" i="1"/>
  <c r="T12" i="1"/>
  <c r="S12" i="1"/>
  <c r="R12" i="1"/>
  <c r="Q12" i="1"/>
  <c r="P12" i="1"/>
  <c r="O12" i="1"/>
  <c r="H12" i="1"/>
  <c r="C12" i="1"/>
  <c r="T11" i="1"/>
  <c r="S11" i="1"/>
  <c r="R11" i="1"/>
  <c r="Q11" i="1"/>
  <c r="P11" i="1"/>
  <c r="O11" i="1"/>
  <c r="H11" i="1"/>
  <c r="C11" i="1"/>
  <c r="K10" i="1"/>
  <c r="K9" i="1" s="1"/>
  <c r="I10" i="1"/>
  <c r="F10" i="1"/>
  <c r="E10" i="1"/>
  <c r="R10" i="1" s="1"/>
  <c r="D10" i="1"/>
  <c r="D9" i="1" s="1"/>
  <c r="L9" i="1"/>
  <c r="J9" i="1"/>
  <c r="G9" i="1"/>
  <c r="M11" i="1" l="1"/>
  <c r="M13" i="1"/>
  <c r="M15" i="1"/>
  <c r="M17" i="1"/>
  <c r="D38" i="1"/>
  <c r="P38" i="1" s="1"/>
  <c r="P40" i="1"/>
  <c r="N39" i="1"/>
  <c r="C40" i="1"/>
  <c r="K46" i="1"/>
  <c r="G65" i="1"/>
  <c r="M70" i="1"/>
  <c r="N71" i="1"/>
  <c r="M72" i="1"/>
  <c r="Q73" i="1"/>
  <c r="N77" i="1"/>
  <c r="G109" i="1"/>
  <c r="M134" i="1"/>
  <c r="M137" i="1"/>
  <c r="R142" i="1"/>
  <c r="H142" i="1"/>
  <c r="P164" i="1"/>
  <c r="D163" i="1"/>
  <c r="C163" i="1" s="1"/>
  <c r="J162" i="1"/>
  <c r="J163" i="1"/>
  <c r="M170" i="1"/>
  <c r="E174" i="1"/>
  <c r="R174" i="1" s="1"/>
  <c r="M204" i="1"/>
  <c r="N206" i="1"/>
  <c r="K207" i="1"/>
  <c r="E220" i="1"/>
  <c r="M229" i="1"/>
  <c r="M230" i="1"/>
  <c r="N231" i="1"/>
  <c r="N275" i="1"/>
  <c r="S30" i="1"/>
  <c r="M50" i="1"/>
  <c r="N51" i="1"/>
  <c r="N52" i="1"/>
  <c r="N53" i="1"/>
  <c r="N54" i="1"/>
  <c r="M56" i="1"/>
  <c r="M58" i="1"/>
  <c r="Q60" i="1"/>
  <c r="M62" i="1"/>
  <c r="L65" i="1"/>
  <c r="O67" i="1"/>
  <c r="T97" i="1"/>
  <c r="N126" i="1"/>
  <c r="N127" i="1"/>
  <c r="S141" i="1"/>
  <c r="N143" i="1"/>
  <c r="E163" i="1"/>
  <c r="K163" i="1"/>
  <c r="O167" i="1"/>
  <c r="F208" i="1"/>
  <c r="S208" i="1" s="1"/>
  <c r="N212" i="1"/>
  <c r="F220" i="1"/>
  <c r="N223" i="1"/>
  <c r="N225" i="1"/>
  <c r="M226" i="1"/>
  <c r="Q227" i="1"/>
  <c r="N256" i="1"/>
  <c r="M258" i="1"/>
  <c r="N107" i="1"/>
  <c r="P109" i="1"/>
  <c r="N118" i="1"/>
  <c r="M133" i="1"/>
  <c r="H159" i="1"/>
  <c r="N160" i="1"/>
  <c r="N166" i="1"/>
  <c r="Q167" i="1"/>
  <c r="N178" i="1"/>
  <c r="N274" i="1"/>
  <c r="P142" i="1"/>
  <c r="M252" i="1"/>
  <c r="M261" i="1"/>
  <c r="Q271" i="1"/>
  <c r="M18" i="1"/>
  <c r="M20" i="1"/>
  <c r="K25" i="1"/>
  <c r="D33" i="1"/>
  <c r="M35" i="1"/>
  <c r="M31" i="1"/>
  <c r="E33" i="1"/>
  <c r="Q33" i="1" s="1"/>
  <c r="C38" i="1"/>
  <c r="D47" i="1"/>
  <c r="N12" i="1"/>
  <c r="O48" i="1"/>
  <c r="O60" i="1"/>
  <c r="R67" i="1"/>
  <c r="S67" i="1"/>
  <c r="K66" i="1"/>
  <c r="O38" i="1"/>
  <c r="O59" i="1"/>
  <c r="M22" i="1"/>
  <c r="M37" i="1"/>
  <c r="M49" i="1"/>
  <c r="M51" i="1"/>
  <c r="M53" i="1"/>
  <c r="R60" i="1"/>
  <c r="M69" i="1"/>
  <c r="M71" i="1"/>
  <c r="M39" i="1"/>
  <c r="P67" i="1"/>
  <c r="N13" i="1"/>
  <c r="N14" i="1"/>
  <c r="N15" i="1"/>
  <c r="N16" i="1"/>
  <c r="N17" i="1"/>
  <c r="N29" i="1"/>
  <c r="P30" i="1"/>
  <c r="H30" i="1"/>
  <c r="M42" i="1"/>
  <c r="H44" i="1"/>
  <c r="N45" i="1"/>
  <c r="T60" i="1"/>
  <c r="F66" i="1"/>
  <c r="H73" i="1"/>
  <c r="M75" i="1"/>
  <c r="N76" i="1"/>
  <c r="O85" i="1"/>
  <c r="Q90" i="1"/>
  <c r="H91" i="1"/>
  <c r="C106" i="1"/>
  <c r="M107" i="1"/>
  <c r="E109" i="1"/>
  <c r="R109" i="1" s="1"/>
  <c r="O110" i="1"/>
  <c r="N112" i="1"/>
  <c r="N113" i="1"/>
  <c r="R119" i="1"/>
  <c r="M132" i="1"/>
  <c r="N137" i="1"/>
  <c r="M147" i="1"/>
  <c r="N148" i="1"/>
  <c r="N149" i="1"/>
  <c r="N150" i="1"/>
  <c r="O152" i="1"/>
  <c r="S159" i="1"/>
  <c r="G162" i="1"/>
  <c r="R164" i="1"/>
  <c r="T167" i="1"/>
  <c r="O174" i="1"/>
  <c r="N176" i="1"/>
  <c r="P177" i="1"/>
  <c r="M178" i="1"/>
  <c r="M182" i="1"/>
  <c r="N186" i="1"/>
  <c r="N187" i="1"/>
  <c r="R190" i="1"/>
  <c r="M200" i="1"/>
  <c r="N202" i="1"/>
  <c r="N203" i="1"/>
  <c r="N204" i="1"/>
  <c r="C210" i="1"/>
  <c r="O214" i="1"/>
  <c r="N218" i="1"/>
  <c r="S221" i="1"/>
  <c r="N226" i="1"/>
  <c r="R227" i="1"/>
  <c r="S227" i="1"/>
  <c r="R239" i="1"/>
  <c r="S239" i="1"/>
  <c r="T245" i="1"/>
  <c r="S249" i="1"/>
  <c r="Q254" i="1"/>
  <c r="M257" i="1"/>
  <c r="S260" i="1"/>
  <c r="S267" i="1"/>
  <c r="S271" i="1"/>
  <c r="M272" i="1"/>
  <c r="N79" i="1"/>
  <c r="M86" i="1"/>
  <c r="N95" i="1"/>
  <c r="N96" i="1"/>
  <c r="O97" i="1"/>
  <c r="G108" i="1"/>
  <c r="C159" i="1"/>
  <c r="N159" i="1" s="1"/>
  <c r="N191" i="1"/>
  <c r="S210" i="1"/>
  <c r="N228" i="1"/>
  <c r="N229" i="1"/>
  <c r="N232" i="1"/>
  <c r="E249" i="1"/>
  <c r="R249" i="1" s="1"/>
  <c r="P250" i="1"/>
  <c r="N261" i="1"/>
  <c r="N262" i="1"/>
  <c r="S110" i="1"/>
  <c r="P146" i="1"/>
  <c r="M173" i="1"/>
  <c r="S175" i="1"/>
  <c r="O181" i="1"/>
  <c r="R188" i="1"/>
  <c r="H190" i="1"/>
  <c r="H193" i="1"/>
  <c r="N195" i="1"/>
  <c r="N196" i="1"/>
  <c r="M206" i="1"/>
  <c r="S214" i="1"/>
  <c r="N222" i="1"/>
  <c r="M224" i="1"/>
  <c r="P239" i="1"/>
  <c r="O244" i="1"/>
  <c r="P245" i="1"/>
  <c r="Q245" i="1"/>
  <c r="M246" i="1"/>
  <c r="N251" i="1"/>
  <c r="N252" i="1"/>
  <c r="O254" i="1"/>
  <c r="O264" i="1"/>
  <c r="M267" i="1"/>
  <c r="T73" i="1"/>
  <c r="I90" i="1"/>
  <c r="I84" i="1" s="1"/>
  <c r="M98" i="1"/>
  <c r="Q100" i="1"/>
  <c r="M104" i="1"/>
  <c r="M128" i="1"/>
  <c r="L138" i="1"/>
  <c r="C142" i="1"/>
  <c r="M142" i="1" s="1"/>
  <c r="M144" i="1"/>
  <c r="M145" i="1"/>
  <c r="M166" i="1"/>
  <c r="R167" i="1"/>
  <c r="M169" i="1"/>
  <c r="C175" i="1"/>
  <c r="H175" i="1"/>
  <c r="Q193" i="1"/>
  <c r="O210" i="1"/>
  <c r="Q249" i="1"/>
  <c r="N265" i="1"/>
  <c r="M268" i="1"/>
  <c r="M269" i="1"/>
  <c r="Q10" i="1"/>
  <c r="T10" i="1"/>
  <c r="S10" i="1"/>
  <c r="T30" i="1"/>
  <c r="H34" i="1"/>
  <c r="O34" i="1"/>
  <c r="L46" i="1"/>
  <c r="O55" i="1"/>
  <c r="H57" i="1"/>
  <c r="C60" i="1"/>
  <c r="H60" i="1"/>
  <c r="C67" i="1"/>
  <c r="F9" i="1"/>
  <c r="T9" i="1" s="1"/>
  <c r="O10" i="1"/>
  <c r="N11" i="1"/>
  <c r="N18" i="1"/>
  <c r="F25" i="1"/>
  <c r="O26" i="1"/>
  <c r="N27" i="1"/>
  <c r="N28" i="1"/>
  <c r="I33" i="1"/>
  <c r="H33" i="1" s="1"/>
  <c r="N35" i="1"/>
  <c r="N42" i="1"/>
  <c r="O44" i="1"/>
  <c r="D46" i="1"/>
  <c r="N49" i="1"/>
  <c r="C57" i="1"/>
  <c r="C59" i="1"/>
  <c r="M63" i="1"/>
  <c r="N64" i="1"/>
  <c r="I66" i="1"/>
  <c r="H66" i="1" s="1"/>
  <c r="M68" i="1"/>
  <c r="N69" i="1"/>
  <c r="N72" i="1"/>
  <c r="R73" i="1"/>
  <c r="M74" i="1"/>
  <c r="M77" i="1"/>
  <c r="N83" i="1"/>
  <c r="E84" i="1"/>
  <c r="N86" i="1"/>
  <c r="M87" i="1"/>
  <c r="T90" i="1"/>
  <c r="M93" i="1"/>
  <c r="T103" i="1"/>
  <c r="H106" i="1"/>
  <c r="M106" i="1" s="1"/>
  <c r="O106" i="1"/>
  <c r="K109" i="1"/>
  <c r="H109" i="1" s="1"/>
  <c r="M111" i="1"/>
  <c r="P114" i="1"/>
  <c r="O114" i="1"/>
  <c r="M118" i="1"/>
  <c r="N132" i="1"/>
  <c r="S139" i="1"/>
  <c r="Q142" i="1"/>
  <c r="T142" i="1"/>
  <c r="N145" i="1"/>
  <c r="M148" i="1"/>
  <c r="M153" i="1"/>
  <c r="M160" i="1"/>
  <c r="Q164" i="1"/>
  <c r="M168" i="1"/>
  <c r="N169" i="1"/>
  <c r="N173" i="1"/>
  <c r="P174" i="1"/>
  <c r="M176" i="1"/>
  <c r="H177" i="1"/>
  <c r="S177" i="1"/>
  <c r="T34" i="1"/>
  <c r="Q48" i="1"/>
  <c r="S55" i="1"/>
  <c r="S57" i="1"/>
  <c r="S59" i="1"/>
  <c r="Q85" i="1"/>
  <c r="Q106" i="1"/>
  <c r="R106" i="1"/>
  <c r="Q110" i="1"/>
  <c r="R114" i="1"/>
  <c r="Q114" i="1"/>
  <c r="U142" i="1"/>
  <c r="P152" i="1"/>
  <c r="S167" i="1"/>
  <c r="T177" i="1"/>
  <c r="C177" i="1"/>
  <c r="P181" i="1"/>
  <c r="D180" i="1"/>
  <c r="P180" i="1" s="1"/>
  <c r="C34" i="1"/>
  <c r="N34" i="1" s="1"/>
  <c r="S44" i="1"/>
  <c r="E66" i="1"/>
  <c r="Q66" i="1" s="1"/>
  <c r="Q67" i="1"/>
  <c r="S73" i="1"/>
  <c r="M78" i="1"/>
  <c r="M91" i="1"/>
  <c r="M96" i="1"/>
  <c r="P103" i="1"/>
  <c r="E117" i="1"/>
  <c r="R117" i="1" s="1"/>
  <c r="Q119" i="1"/>
  <c r="M121" i="1"/>
  <c r="C123" i="1"/>
  <c r="M136" i="1"/>
  <c r="D138" i="1"/>
  <c r="M140" i="1"/>
  <c r="Q154" i="1"/>
  <c r="J152" i="1"/>
  <c r="R152" i="1" s="1"/>
  <c r="R154" i="1"/>
  <c r="N158" i="1"/>
  <c r="O159" i="1"/>
  <c r="P159" i="1"/>
  <c r="C167" i="1"/>
  <c r="N167" i="1" s="1"/>
  <c r="H167" i="1"/>
  <c r="M171" i="1"/>
  <c r="M172" i="1"/>
  <c r="M175" i="1"/>
  <c r="R30" i="1"/>
  <c r="D25" i="1"/>
  <c r="C25" i="1" s="1"/>
  <c r="O30" i="1"/>
  <c r="M43" i="1"/>
  <c r="H67" i="1"/>
  <c r="P73" i="1"/>
  <c r="N80" i="1"/>
  <c r="M81" i="1"/>
  <c r="C85" i="1"/>
  <c r="N85" i="1" s="1"/>
  <c r="M92" i="1"/>
  <c r="Q97" i="1"/>
  <c r="M101" i="1"/>
  <c r="C110" i="1"/>
  <c r="M124" i="1"/>
  <c r="N125" i="1"/>
  <c r="M125" i="1"/>
  <c r="S135" i="1"/>
  <c r="O146" i="1"/>
  <c r="G146" i="1"/>
  <c r="P167" i="1"/>
  <c r="O180" i="1"/>
  <c r="H180" i="1"/>
  <c r="M127" i="1"/>
  <c r="N128" i="1"/>
  <c r="G138" i="1"/>
  <c r="R159" i="1"/>
  <c r="C164" i="1"/>
  <c r="Q174" i="1"/>
  <c r="N189" i="1"/>
  <c r="C190" i="1"/>
  <c r="M192" i="1"/>
  <c r="O193" i="1"/>
  <c r="H198" i="1"/>
  <c r="N201" i="1"/>
  <c r="N205" i="1"/>
  <c r="N209" i="1"/>
  <c r="K220" i="1"/>
  <c r="S220" i="1" s="1"/>
  <c r="T221" i="1"/>
  <c r="H227" i="1"/>
  <c r="N230" i="1"/>
  <c r="I238" i="1"/>
  <c r="O238" i="1" s="1"/>
  <c r="O239" i="1"/>
  <c r="S244" i="1"/>
  <c r="O245" i="1"/>
  <c r="R245" i="1"/>
  <c r="O250" i="1"/>
  <c r="H260" i="1"/>
  <c r="T260" i="1"/>
  <c r="M262" i="1"/>
  <c r="C264" i="1"/>
  <c r="K263" i="1"/>
  <c r="T267" i="1"/>
  <c r="N268" i="1"/>
  <c r="T175" i="1"/>
  <c r="Q177" i="1"/>
  <c r="G179" i="1"/>
  <c r="N183" i="1"/>
  <c r="M184" i="1"/>
  <c r="N216" i="1"/>
  <c r="R254" i="1"/>
  <c r="L24" i="1"/>
  <c r="M231" i="1"/>
  <c r="P238" i="1"/>
  <c r="Q239" i="1"/>
  <c r="S250" i="1"/>
  <c r="M255" i="1"/>
  <c r="M265" i="1"/>
  <c r="N267" i="1"/>
  <c r="L263" i="1"/>
  <c r="N269" i="1"/>
  <c r="C271" i="1"/>
  <c r="M275" i="1"/>
  <c r="C181" i="1"/>
  <c r="N184" i="1"/>
  <c r="M185" i="1"/>
  <c r="M187" i="1"/>
  <c r="N194" i="1"/>
  <c r="M195" i="1"/>
  <c r="N211" i="1"/>
  <c r="N213" i="1"/>
  <c r="N219" i="1"/>
  <c r="M222" i="1"/>
  <c r="M223" i="1"/>
  <c r="N224" i="1"/>
  <c r="T227" i="1"/>
  <c r="M232" i="1"/>
  <c r="C244" i="1"/>
  <c r="Q244" i="1"/>
  <c r="H245" i="1"/>
  <c r="M245" i="1" s="1"/>
  <c r="K248" i="1"/>
  <c r="G248" i="1"/>
  <c r="E259" i="1"/>
  <c r="C260" i="1"/>
  <c r="D263" i="1"/>
  <c r="C263" i="1" s="1"/>
  <c r="Q264" i="1"/>
  <c r="M266" i="1"/>
  <c r="Q267" i="1"/>
  <c r="H271" i="1"/>
  <c r="M271" i="1" s="1"/>
  <c r="N116" i="1"/>
  <c r="C114" i="1"/>
  <c r="T114" i="1"/>
  <c r="S114" i="1"/>
  <c r="N115" i="1"/>
  <c r="H41" i="1"/>
  <c r="M41" i="1" s="1"/>
  <c r="K40" i="1"/>
  <c r="T40" i="1" s="1"/>
  <c r="M32" i="4"/>
  <c r="P25" i="4"/>
  <c r="M21" i="4"/>
  <c r="M74" i="4"/>
  <c r="M109" i="4"/>
  <c r="E46" i="1"/>
  <c r="G24" i="1"/>
  <c r="E24" i="1"/>
  <c r="O47" i="1"/>
  <c r="I46" i="1"/>
  <c r="R33" i="1"/>
  <c r="T66" i="1"/>
  <c r="M12" i="1"/>
  <c r="M14" i="1"/>
  <c r="M16" i="1"/>
  <c r="M19" i="1"/>
  <c r="I25" i="1"/>
  <c r="C26" i="1"/>
  <c r="M27" i="1"/>
  <c r="M29" i="1"/>
  <c r="C30" i="1"/>
  <c r="N30" i="1" s="1"/>
  <c r="Q30" i="1"/>
  <c r="M32" i="1"/>
  <c r="F47" i="1"/>
  <c r="C47" i="1" s="1"/>
  <c r="M52" i="1"/>
  <c r="M54" i="1"/>
  <c r="C55" i="1"/>
  <c r="O57" i="1"/>
  <c r="E9" i="1"/>
  <c r="C9" i="1" s="1"/>
  <c r="I9" i="1"/>
  <c r="P9" i="1" s="1"/>
  <c r="C10" i="1"/>
  <c r="H10" i="1"/>
  <c r="N21" i="1"/>
  <c r="N23" i="1"/>
  <c r="J25" i="1"/>
  <c r="R25" i="1" s="1"/>
  <c r="H26" i="1"/>
  <c r="R34" i="1"/>
  <c r="N36" i="1"/>
  <c r="J38" i="1"/>
  <c r="Q38" i="1" s="1"/>
  <c r="Q40" i="1"/>
  <c r="Q44" i="1"/>
  <c r="S47" i="1"/>
  <c r="R48" i="1"/>
  <c r="N50" i="1"/>
  <c r="H55" i="1"/>
  <c r="T55" i="1"/>
  <c r="N56" i="1"/>
  <c r="T57" i="1"/>
  <c r="N58" i="1"/>
  <c r="H59" i="1"/>
  <c r="M59" i="1" s="1"/>
  <c r="T59" i="1"/>
  <c r="N61" i="1"/>
  <c r="N63" i="1"/>
  <c r="D66" i="1"/>
  <c r="O66" i="1" s="1"/>
  <c r="T67" i="1"/>
  <c r="N68" i="1"/>
  <c r="N70" i="1"/>
  <c r="O73" i="1"/>
  <c r="N74" i="1"/>
  <c r="N75" i="1"/>
  <c r="J84" i="1"/>
  <c r="J65" i="1" s="1"/>
  <c r="F84" i="1"/>
  <c r="K84" i="1"/>
  <c r="S85" i="1"/>
  <c r="T85" i="1"/>
  <c r="R97" i="1"/>
  <c r="N98" i="1"/>
  <c r="E99" i="1"/>
  <c r="R99" i="1" s="1"/>
  <c r="R100" i="1"/>
  <c r="R103" i="1"/>
  <c r="Q103" i="1"/>
  <c r="M131" i="1"/>
  <c r="N131" i="1"/>
  <c r="S34" i="1"/>
  <c r="R44" i="1"/>
  <c r="Q55" i="1"/>
  <c r="Q59" i="1"/>
  <c r="C90" i="1"/>
  <c r="O90" i="1"/>
  <c r="D84" i="1"/>
  <c r="S103" i="1"/>
  <c r="O119" i="1"/>
  <c r="I117" i="1"/>
  <c r="H119" i="1"/>
  <c r="M120" i="1"/>
  <c r="N120" i="1"/>
  <c r="C130" i="1"/>
  <c r="N130" i="1" s="1"/>
  <c r="O130" i="1"/>
  <c r="C139" i="1"/>
  <c r="E138" i="1"/>
  <c r="R139" i="1"/>
  <c r="J138" i="1"/>
  <c r="Q139" i="1"/>
  <c r="Q26" i="1"/>
  <c r="R40" i="1"/>
  <c r="P47" i="1"/>
  <c r="S48" i="1"/>
  <c r="Q57" i="1"/>
  <c r="P10" i="1"/>
  <c r="R26" i="1"/>
  <c r="F33" i="1"/>
  <c r="C33" i="1" s="1"/>
  <c r="C44" i="1"/>
  <c r="N44" i="1" s="1"/>
  <c r="M45" i="1"/>
  <c r="C48" i="1"/>
  <c r="R57" i="1"/>
  <c r="R59" i="1"/>
  <c r="R66" i="1"/>
  <c r="C73" i="1"/>
  <c r="N73" i="1" s="1"/>
  <c r="N78" i="1"/>
  <c r="M80" i="1"/>
  <c r="N81" i="1"/>
  <c r="M89" i="1"/>
  <c r="N89" i="1"/>
  <c r="R90" i="1"/>
  <c r="S90" i="1"/>
  <c r="N91" i="1"/>
  <c r="N93" i="1"/>
  <c r="P97" i="1"/>
  <c r="C97" i="1"/>
  <c r="H97" i="1"/>
  <c r="C103" i="1"/>
  <c r="S106" i="1"/>
  <c r="Q109" i="1"/>
  <c r="P119" i="1"/>
  <c r="C119" i="1"/>
  <c r="D117" i="1"/>
  <c r="F122" i="1"/>
  <c r="T122" i="1" s="1"/>
  <c r="Q123" i="1"/>
  <c r="H123" i="1"/>
  <c r="J122" i="1"/>
  <c r="J47" i="1"/>
  <c r="R47" i="1" s="1"/>
  <c r="H48" i="1"/>
  <c r="M48" i="1" s="1"/>
  <c r="I99" i="1"/>
  <c r="P99" i="1" s="1"/>
  <c r="H100" i="1"/>
  <c r="O100" i="1"/>
  <c r="M102" i="1"/>
  <c r="O103" i="1"/>
  <c r="H103" i="1"/>
  <c r="M103" i="1" s="1"/>
  <c r="M112" i="1"/>
  <c r="S119" i="1"/>
  <c r="K117" i="1"/>
  <c r="T119" i="1"/>
  <c r="P130" i="1"/>
  <c r="C135" i="1"/>
  <c r="R135" i="1"/>
  <c r="Q135" i="1"/>
  <c r="C141" i="1"/>
  <c r="R141" i="1"/>
  <c r="Q141" i="1"/>
  <c r="M83" i="1"/>
  <c r="M95" i="1"/>
  <c r="N101" i="1"/>
  <c r="O109" i="1"/>
  <c r="T110" i="1"/>
  <c r="F109" i="1"/>
  <c r="S109" i="1" s="1"/>
  <c r="N111" i="1"/>
  <c r="O123" i="1"/>
  <c r="I122" i="1"/>
  <c r="R123" i="1"/>
  <c r="N124" i="1"/>
  <c r="T130" i="1"/>
  <c r="H135" i="1"/>
  <c r="H139" i="1"/>
  <c r="H141" i="1"/>
  <c r="O142" i="1"/>
  <c r="N144" i="1"/>
  <c r="N147" i="1"/>
  <c r="N157" i="1"/>
  <c r="M157" i="1"/>
  <c r="M159" i="1"/>
  <c r="T154" i="1"/>
  <c r="F152" i="1"/>
  <c r="C152" i="1" s="1"/>
  <c r="S154" i="1"/>
  <c r="K152" i="1"/>
  <c r="N161" i="1"/>
  <c r="M161" i="1"/>
  <c r="D162" i="1"/>
  <c r="K162" i="1"/>
  <c r="M165" i="1"/>
  <c r="N165" i="1"/>
  <c r="M79" i="1"/>
  <c r="N87" i="1"/>
  <c r="H90" i="1"/>
  <c r="M90" i="1" s="1"/>
  <c r="F99" i="1"/>
  <c r="C99" i="1" s="1"/>
  <c r="P100" i="1"/>
  <c r="C100" i="1"/>
  <c r="L108" i="1"/>
  <c r="H110" i="1"/>
  <c r="D122" i="1"/>
  <c r="S123" i="1"/>
  <c r="P123" i="1"/>
  <c r="M126" i="1"/>
  <c r="Q130" i="1"/>
  <c r="N134" i="1"/>
  <c r="O135" i="1"/>
  <c r="N136" i="1"/>
  <c r="I138" i="1"/>
  <c r="T139" i="1"/>
  <c r="F138" i="1"/>
  <c r="O139" i="1"/>
  <c r="N140" i="1"/>
  <c r="O141" i="1"/>
  <c r="U141" i="1"/>
  <c r="S142" i="1"/>
  <c r="M149" i="1"/>
  <c r="T164" i="1"/>
  <c r="M150" i="1"/>
  <c r="C154" i="1"/>
  <c r="H154" i="1"/>
  <c r="N155" i="1"/>
  <c r="M155" i="1"/>
  <c r="H164" i="1"/>
  <c r="J146" i="1"/>
  <c r="O164" i="1"/>
  <c r="N168" i="1"/>
  <c r="T174" i="1"/>
  <c r="Q175" i="1"/>
  <c r="I179" i="1"/>
  <c r="L179" i="1"/>
  <c r="R181" i="1"/>
  <c r="C188" i="1"/>
  <c r="N188" i="1" s="1"/>
  <c r="T188" i="1"/>
  <c r="O190" i="1"/>
  <c r="C193" i="1"/>
  <c r="N193" i="1" s="1"/>
  <c r="P193" i="1"/>
  <c r="O198" i="1"/>
  <c r="I197" i="1"/>
  <c r="P197" i="1" s="1"/>
  <c r="M199" i="1"/>
  <c r="M203" i="1"/>
  <c r="Q208" i="1"/>
  <c r="J207" i="1"/>
  <c r="Q207" i="1" s="1"/>
  <c r="R208" i="1"/>
  <c r="M209" i="1"/>
  <c r="M213" i="1"/>
  <c r="M217" i="1"/>
  <c r="M218" i="1"/>
  <c r="J220" i="1"/>
  <c r="M228" i="1"/>
  <c r="S198" i="1"/>
  <c r="T198" i="1"/>
  <c r="Q198" i="1"/>
  <c r="H210" i="1"/>
  <c r="M210" i="1" s="1"/>
  <c r="Q210" i="1"/>
  <c r="H214" i="1"/>
  <c r="M214" i="1" s="1"/>
  <c r="Q214" i="1"/>
  <c r="Q159" i="1"/>
  <c r="P163" i="1"/>
  <c r="D179" i="1"/>
  <c r="T181" i="1"/>
  <c r="F180" i="1"/>
  <c r="N182" i="1"/>
  <c r="M186" i="1"/>
  <c r="S190" i="1"/>
  <c r="M191" i="1"/>
  <c r="S193" i="1"/>
  <c r="M194" i="1"/>
  <c r="J197" i="1"/>
  <c r="R198" i="1"/>
  <c r="M201" i="1"/>
  <c r="M205" i="1"/>
  <c r="T208" i="1"/>
  <c r="F207" i="1"/>
  <c r="T207" i="1" s="1"/>
  <c r="R210" i="1"/>
  <c r="M211" i="1"/>
  <c r="M212" i="1"/>
  <c r="R214" i="1"/>
  <c r="M215" i="1"/>
  <c r="M216" i="1"/>
  <c r="M219" i="1"/>
  <c r="T220" i="1"/>
  <c r="H221" i="1"/>
  <c r="I220" i="1"/>
  <c r="O221" i="1"/>
  <c r="C227" i="1"/>
  <c r="N227" i="1" s="1"/>
  <c r="C174" i="1"/>
  <c r="H174" i="1"/>
  <c r="E180" i="1"/>
  <c r="Q180" i="1" s="1"/>
  <c r="Q181" i="1"/>
  <c r="H181" i="1"/>
  <c r="M183" i="1"/>
  <c r="F197" i="1"/>
  <c r="P198" i="1"/>
  <c r="C198" i="1"/>
  <c r="N198" i="1" s="1"/>
  <c r="I207" i="1"/>
  <c r="H208" i="1"/>
  <c r="P221" i="1"/>
  <c r="D220" i="1"/>
  <c r="C221" i="1"/>
  <c r="R221" i="1"/>
  <c r="O227" i="1"/>
  <c r="D208" i="1"/>
  <c r="O208" i="1" s="1"/>
  <c r="T239" i="1"/>
  <c r="H244" i="1"/>
  <c r="M244" i="1" s="1"/>
  <c r="R244" i="1"/>
  <c r="N246" i="1"/>
  <c r="N247" i="1"/>
  <c r="D248" i="1"/>
  <c r="P249" i="1"/>
  <c r="H250" i="1"/>
  <c r="R250" i="1"/>
  <c r="R253" i="1"/>
  <c r="S254" i="1"/>
  <c r="M256" i="1"/>
  <c r="N257" i="1"/>
  <c r="N258" i="1"/>
  <c r="I259" i="1"/>
  <c r="T259" i="1"/>
  <c r="F263" i="1"/>
  <c r="H264" i="1"/>
  <c r="M264" i="1" s="1"/>
  <c r="R264" i="1"/>
  <c r="O271" i="1"/>
  <c r="N272" i="1"/>
  <c r="N273" i="1"/>
  <c r="M15" i="4"/>
  <c r="C27" i="4"/>
  <c r="M27" i="4" s="1"/>
  <c r="E25" i="4"/>
  <c r="E24" i="4" s="1"/>
  <c r="F112" i="4"/>
  <c r="E248" i="1"/>
  <c r="C249" i="1"/>
  <c r="H249" i="1"/>
  <c r="H253" i="1"/>
  <c r="N255" i="1"/>
  <c r="S264" i="1"/>
  <c r="P267" i="1"/>
  <c r="O253" i="1"/>
  <c r="O260" i="1"/>
  <c r="O263" i="1"/>
  <c r="T264" i="1"/>
  <c r="E238" i="1"/>
  <c r="R238" i="1" s="1"/>
  <c r="K238" i="1"/>
  <c r="C239" i="1"/>
  <c r="H239" i="1"/>
  <c r="T249" i="1"/>
  <c r="O249" i="1"/>
  <c r="C250" i="1"/>
  <c r="M251" i="1"/>
  <c r="F253" i="1"/>
  <c r="F248" i="1" s="1"/>
  <c r="T248" i="1" s="1"/>
  <c r="P254" i="1"/>
  <c r="C254" i="1"/>
  <c r="H254" i="1"/>
  <c r="C259" i="1"/>
  <c r="Q260" i="1"/>
  <c r="J259" i="1"/>
  <c r="P260" i="1"/>
  <c r="J263" i="1"/>
  <c r="O267" i="1"/>
  <c r="M14" i="4"/>
  <c r="N8" i="4"/>
  <c r="M13" i="4"/>
  <c r="M16" i="4"/>
  <c r="M23" i="4"/>
  <c r="M28" i="4"/>
  <c r="M31" i="4"/>
  <c r="M38" i="4"/>
  <c r="M44" i="4"/>
  <c r="M51" i="4"/>
  <c r="M55" i="4"/>
  <c r="M63" i="4"/>
  <c r="M67" i="4"/>
  <c r="C73" i="4"/>
  <c r="P94" i="4"/>
  <c r="C121" i="4"/>
  <c r="O121" i="4"/>
  <c r="O27" i="4"/>
  <c r="M29" i="4"/>
  <c r="M40" i="4"/>
  <c r="M53" i="4"/>
  <c r="M65" i="4"/>
  <c r="M78" i="4"/>
  <c r="M82" i="4"/>
  <c r="M86" i="4"/>
  <c r="M90" i="4"/>
  <c r="M98" i="4"/>
  <c r="M102" i="4"/>
  <c r="M111" i="4"/>
  <c r="M115" i="4"/>
  <c r="O94" i="4"/>
  <c r="O41" i="4"/>
  <c r="O10" i="4"/>
  <c r="M18" i="4"/>
  <c r="N25" i="4"/>
  <c r="M33" i="4"/>
  <c r="P42" i="4"/>
  <c r="M48" i="4"/>
  <c r="C57" i="4"/>
  <c r="C56" i="4" s="1"/>
  <c r="M58" i="4"/>
  <c r="M68" i="4"/>
  <c r="N73" i="4"/>
  <c r="M76" i="4"/>
  <c r="M80" i="4"/>
  <c r="M84" i="4"/>
  <c r="M88" i="4"/>
  <c r="M92" i="4"/>
  <c r="C94" i="4"/>
  <c r="H94" i="4"/>
  <c r="M94" i="4" s="1"/>
  <c r="M96" i="4"/>
  <c r="M100" i="4"/>
  <c r="M104" i="4"/>
  <c r="M106" i="4"/>
  <c r="P117" i="4"/>
  <c r="P8" i="4"/>
  <c r="C10" i="4"/>
  <c r="C42" i="4"/>
  <c r="C41" i="4" s="1"/>
  <c r="M46" i="4"/>
  <c r="M54" i="4"/>
  <c r="P57" i="4"/>
  <c r="M66" i="4"/>
  <c r="F72" i="4"/>
  <c r="C72" i="4" s="1"/>
  <c r="P73" i="4"/>
  <c r="O75" i="4"/>
  <c r="E116" i="4"/>
  <c r="E113" i="4" s="1"/>
  <c r="E112" i="4" s="1"/>
  <c r="C117" i="4"/>
  <c r="L112" i="4"/>
  <c r="C120" i="4"/>
  <c r="N121" i="4"/>
  <c r="N42" i="4"/>
  <c r="N117" i="4"/>
  <c r="O120" i="4"/>
  <c r="M12" i="4"/>
  <c r="M20" i="4"/>
  <c r="M35" i="4"/>
  <c r="I41" i="4"/>
  <c r="M50" i="4"/>
  <c r="N57" i="4"/>
  <c r="M62" i="4"/>
  <c r="M79" i="4"/>
  <c r="M83" i="4"/>
  <c r="M87" i="4"/>
  <c r="M91" i="4"/>
  <c r="P93" i="4"/>
  <c r="M95" i="4"/>
  <c r="M99" i="4"/>
  <c r="M103" i="4"/>
  <c r="M108" i="4"/>
  <c r="I116" i="4"/>
  <c r="I113" i="4" s="1"/>
  <c r="I112" i="4" s="1"/>
  <c r="P121" i="4"/>
  <c r="H93" i="4"/>
  <c r="C114" i="4"/>
  <c r="G113" i="4"/>
  <c r="G112" i="4" s="1"/>
  <c r="C8" i="4"/>
  <c r="C7" i="4" s="1"/>
  <c r="E7" i="4"/>
  <c r="O93" i="4"/>
  <c r="D113" i="4"/>
  <c r="C116" i="4"/>
  <c r="N41" i="4"/>
  <c r="H73" i="4"/>
  <c r="M73" i="4" s="1"/>
  <c r="O72" i="4"/>
  <c r="O73" i="4"/>
  <c r="K7" i="4"/>
  <c r="P7" i="4" s="1"/>
  <c r="I24" i="4"/>
  <c r="N24" i="4" s="1"/>
  <c r="K41" i="4"/>
  <c r="P41" i="4" s="1"/>
  <c r="E56" i="4"/>
  <c r="O56" i="4" s="1"/>
  <c r="I56" i="4"/>
  <c r="O57" i="4"/>
  <c r="K72" i="4"/>
  <c r="D93" i="4"/>
  <c r="C93" i="4" s="1"/>
  <c r="N94" i="4"/>
  <c r="K116" i="4"/>
  <c r="K120" i="4"/>
  <c r="P120" i="4" s="1"/>
  <c r="D7" i="4"/>
  <c r="N7" i="4" s="1"/>
  <c r="J8" i="4"/>
  <c r="H10" i="4"/>
  <c r="F24" i="4"/>
  <c r="P24" i="4" s="1"/>
  <c r="H25" i="4"/>
  <c r="H57" i="4"/>
  <c r="M57" i="4" s="1"/>
  <c r="H120" i="4"/>
  <c r="H42" i="4"/>
  <c r="H117" i="4"/>
  <c r="H121" i="4"/>
  <c r="P263" i="1" l="1"/>
  <c r="N221" i="1"/>
  <c r="D24" i="1"/>
  <c r="N106" i="1"/>
  <c r="M177" i="1"/>
  <c r="Q117" i="1"/>
  <c r="N57" i="1"/>
  <c r="M60" i="1"/>
  <c r="S66" i="1"/>
  <c r="S25" i="1"/>
  <c r="R207" i="1"/>
  <c r="N142" i="1"/>
  <c r="Q259" i="1"/>
  <c r="M249" i="1"/>
  <c r="T263" i="1"/>
  <c r="S152" i="1"/>
  <c r="Q152" i="1"/>
  <c r="M141" i="1"/>
  <c r="M119" i="1"/>
  <c r="Q99" i="1"/>
  <c r="P90" i="1"/>
  <c r="M26" i="1"/>
  <c r="N260" i="1"/>
  <c r="N190" i="1"/>
  <c r="T25" i="1"/>
  <c r="O84" i="1"/>
  <c r="R84" i="1"/>
  <c r="N175" i="1"/>
  <c r="M67" i="1"/>
  <c r="E108" i="1"/>
  <c r="N264" i="1"/>
  <c r="M135" i="1"/>
  <c r="N254" i="1"/>
  <c r="N250" i="1"/>
  <c r="M239" i="1"/>
  <c r="C238" i="1"/>
  <c r="M181" i="1"/>
  <c r="N174" i="1"/>
  <c r="M188" i="1"/>
  <c r="M164" i="1"/>
  <c r="N154" i="1"/>
  <c r="L8" i="1"/>
  <c r="M85" i="1"/>
  <c r="M123" i="1"/>
  <c r="N139" i="1"/>
  <c r="Q9" i="1"/>
  <c r="N55" i="1"/>
  <c r="O33" i="1"/>
  <c r="S122" i="1"/>
  <c r="H47" i="1"/>
  <c r="M47" i="1" s="1"/>
  <c r="G8" i="1"/>
  <c r="M260" i="1"/>
  <c r="M190" i="1"/>
  <c r="M167" i="1"/>
  <c r="N177" i="1"/>
  <c r="N60" i="1"/>
  <c r="N41" i="1"/>
  <c r="M100" i="1"/>
  <c r="M97" i="1"/>
  <c r="F65" i="1"/>
  <c r="H40" i="1"/>
  <c r="N271" i="1"/>
  <c r="M57" i="1"/>
  <c r="N67" i="1"/>
  <c r="M34" i="1"/>
  <c r="N10" i="1"/>
  <c r="N245" i="1"/>
  <c r="P33" i="1"/>
  <c r="S9" i="1"/>
  <c r="M114" i="1"/>
  <c r="N114" i="1"/>
  <c r="S40" i="1"/>
  <c r="K38" i="1"/>
  <c r="H38" i="1" s="1"/>
  <c r="N33" i="1"/>
  <c r="M33" i="1"/>
  <c r="O24" i="4"/>
  <c r="C25" i="4"/>
  <c r="C24" i="4" s="1"/>
  <c r="S263" i="1"/>
  <c r="H259" i="1"/>
  <c r="M259" i="1" s="1"/>
  <c r="P259" i="1"/>
  <c r="O259" i="1"/>
  <c r="T197" i="1"/>
  <c r="S197" i="1"/>
  <c r="T180" i="1"/>
  <c r="F179" i="1"/>
  <c r="S180" i="1"/>
  <c r="R163" i="1"/>
  <c r="E162" i="1"/>
  <c r="P138" i="1"/>
  <c r="O138" i="1"/>
  <c r="H138" i="1"/>
  <c r="P122" i="1"/>
  <c r="C122" i="1"/>
  <c r="N181" i="1"/>
  <c r="O25" i="4"/>
  <c r="N113" i="4"/>
  <c r="O116" i="4"/>
  <c r="N239" i="1"/>
  <c r="J248" i="1"/>
  <c r="Q248" i="1" s="1"/>
  <c r="N249" i="1"/>
  <c r="C248" i="1"/>
  <c r="Q238" i="1"/>
  <c r="P220" i="1"/>
  <c r="C220" i="1"/>
  <c r="H207" i="1"/>
  <c r="M174" i="1"/>
  <c r="Q197" i="1"/>
  <c r="R197" i="1"/>
  <c r="I248" i="1"/>
  <c r="P248" i="1" s="1"/>
  <c r="Q220" i="1"/>
  <c r="R220" i="1"/>
  <c r="T163" i="1"/>
  <c r="F162" i="1"/>
  <c r="T162" i="1" s="1"/>
  <c r="M110" i="1"/>
  <c r="N110" i="1"/>
  <c r="S99" i="1"/>
  <c r="T99" i="1"/>
  <c r="M227" i="1"/>
  <c r="S163" i="1"/>
  <c r="T152" i="1"/>
  <c r="F151" i="1"/>
  <c r="C197" i="1"/>
  <c r="M139" i="1"/>
  <c r="T109" i="1"/>
  <c r="F108" i="1"/>
  <c r="S117" i="1"/>
  <c r="T117" i="1"/>
  <c r="K108" i="1"/>
  <c r="Q47" i="1"/>
  <c r="J46" i="1"/>
  <c r="Q46" i="1" s="1"/>
  <c r="N119" i="1"/>
  <c r="C109" i="1"/>
  <c r="N97" i="1"/>
  <c r="Q138" i="1"/>
  <c r="M130" i="1"/>
  <c r="N90" i="1"/>
  <c r="M55" i="1"/>
  <c r="N47" i="1"/>
  <c r="M10" i="1"/>
  <c r="R9" i="1"/>
  <c r="R38" i="1"/>
  <c r="S248" i="1"/>
  <c r="H146" i="1"/>
  <c r="Q146" i="1"/>
  <c r="T138" i="1"/>
  <c r="S138" i="1"/>
  <c r="M198" i="1"/>
  <c r="S84" i="1"/>
  <c r="K65" i="1"/>
  <c r="O46" i="1"/>
  <c r="P46" i="1"/>
  <c r="R263" i="1"/>
  <c r="Q263" i="1"/>
  <c r="T253" i="1"/>
  <c r="S253" i="1"/>
  <c r="T238" i="1"/>
  <c r="S238" i="1"/>
  <c r="H220" i="1"/>
  <c r="O220" i="1"/>
  <c r="P179" i="1"/>
  <c r="S162" i="1"/>
  <c r="O122" i="1"/>
  <c r="H122" i="1"/>
  <c r="N135" i="1"/>
  <c r="M254" i="1"/>
  <c r="C253" i="1"/>
  <c r="N253" i="1" s="1"/>
  <c r="H238" i="1"/>
  <c r="M238" i="1" s="1"/>
  <c r="M250" i="1"/>
  <c r="H263" i="1"/>
  <c r="M263" i="1" s="1"/>
  <c r="M221" i="1"/>
  <c r="O163" i="1"/>
  <c r="I162" i="1"/>
  <c r="P162" i="1" s="1"/>
  <c r="H163" i="1"/>
  <c r="N163" i="1" s="1"/>
  <c r="M193" i="1"/>
  <c r="N244" i="1"/>
  <c r="O197" i="1"/>
  <c r="H197" i="1"/>
  <c r="M197" i="1" s="1"/>
  <c r="N214" i="1"/>
  <c r="M154" i="1"/>
  <c r="N100" i="1"/>
  <c r="N210" i="1"/>
  <c r="N164" i="1"/>
  <c r="N141" i="1"/>
  <c r="H99" i="1"/>
  <c r="M99" i="1" s="1"/>
  <c r="O99" i="1"/>
  <c r="I65" i="1"/>
  <c r="R146" i="1"/>
  <c r="N103" i="1"/>
  <c r="F24" i="1"/>
  <c r="T33" i="1"/>
  <c r="H152" i="1"/>
  <c r="M152" i="1" s="1"/>
  <c r="R138" i="1"/>
  <c r="C138" i="1"/>
  <c r="H117" i="1"/>
  <c r="O117" i="1"/>
  <c r="C84" i="1"/>
  <c r="P84" i="1"/>
  <c r="T84" i="1"/>
  <c r="T47" i="1"/>
  <c r="F46" i="1"/>
  <c r="N26" i="1"/>
  <c r="N123" i="1"/>
  <c r="E65" i="1"/>
  <c r="R65" i="1" s="1"/>
  <c r="M44" i="1"/>
  <c r="S33" i="1"/>
  <c r="R259" i="1"/>
  <c r="N238" i="1"/>
  <c r="P208" i="1"/>
  <c r="C208" i="1"/>
  <c r="N208" i="1" s="1"/>
  <c r="D207" i="1"/>
  <c r="R180" i="1"/>
  <c r="C180" i="1"/>
  <c r="E179" i="1"/>
  <c r="H179" i="1"/>
  <c r="O179" i="1"/>
  <c r="C162" i="1"/>
  <c r="S207" i="1"/>
  <c r="Q163" i="1"/>
  <c r="D108" i="1"/>
  <c r="Q122" i="1"/>
  <c r="R122" i="1"/>
  <c r="J108" i="1"/>
  <c r="P117" i="1"/>
  <c r="C117" i="1"/>
  <c r="I108" i="1"/>
  <c r="N48" i="1"/>
  <c r="Q84" i="1"/>
  <c r="H84" i="1"/>
  <c r="C66" i="1"/>
  <c r="N66" i="1" s="1"/>
  <c r="D65" i="1"/>
  <c r="P66" i="1"/>
  <c r="J24" i="1"/>
  <c r="Q25" i="1"/>
  <c r="H9" i="1"/>
  <c r="N9" i="1" s="1"/>
  <c r="O9" i="1"/>
  <c r="O25" i="1"/>
  <c r="H25" i="1"/>
  <c r="M25" i="1" s="1"/>
  <c r="I24" i="1"/>
  <c r="M73" i="1"/>
  <c r="P25" i="1"/>
  <c r="N59" i="1"/>
  <c r="M30" i="1"/>
  <c r="M10" i="4"/>
  <c r="H72" i="4"/>
  <c r="M72" i="4" s="1"/>
  <c r="M117" i="4"/>
  <c r="P72" i="4"/>
  <c r="N116" i="4"/>
  <c r="O114" i="4"/>
  <c r="H41" i="4"/>
  <c r="M41" i="4" s="1"/>
  <c r="M42" i="4"/>
  <c r="P116" i="4"/>
  <c r="K114" i="4"/>
  <c r="M93" i="4"/>
  <c r="H8" i="4"/>
  <c r="J7" i="4"/>
  <c r="O7" i="4" s="1"/>
  <c r="O8" i="4"/>
  <c r="N93" i="4"/>
  <c r="H116" i="4"/>
  <c r="M116" i="4" s="1"/>
  <c r="H24" i="4"/>
  <c r="M24" i="4" s="1"/>
  <c r="M25" i="4"/>
  <c r="H56" i="4"/>
  <c r="M56" i="4" s="1"/>
  <c r="N56" i="4"/>
  <c r="D112" i="4"/>
  <c r="C112" i="4" s="1"/>
  <c r="C113" i="4"/>
  <c r="M253" i="1" l="1"/>
  <c r="N84" i="1"/>
  <c r="R248" i="1"/>
  <c r="R46" i="1"/>
  <c r="M117" i="1"/>
  <c r="M122" i="1"/>
  <c r="N138" i="1"/>
  <c r="M220" i="1"/>
  <c r="N259" i="1"/>
  <c r="M40" i="1"/>
  <c r="N40" i="1"/>
  <c r="S108" i="1"/>
  <c r="M38" i="1"/>
  <c r="N38" i="1"/>
  <c r="S38" i="1"/>
  <c r="T38" i="1"/>
  <c r="K24" i="1"/>
  <c r="S24" i="1" s="1"/>
  <c r="O24" i="1"/>
  <c r="N180" i="1"/>
  <c r="M180" i="1"/>
  <c r="M163" i="1"/>
  <c r="H108" i="1"/>
  <c r="O108" i="1"/>
  <c r="H65" i="1"/>
  <c r="O65" i="1"/>
  <c r="N112" i="4"/>
  <c r="I8" i="1"/>
  <c r="Q24" i="1"/>
  <c r="J8" i="1"/>
  <c r="M84" i="1"/>
  <c r="N117" i="1"/>
  <c r="R179" i="1"/>
  <c r="Q179" i="1"/>
  <c r="C207" i="1"/>
  <c r="N207" i="1" s="1"/>
  <c r="P207" i="1"/>
  <c r="T46" i="1"/>
  <c r="S46" i="1"/>
  <c r="C46" i="1"/>
  <c r="C24" i="1"/>
  <c r="N152" i="1"/>
  <c r="N99" i="1"/>
  <c r="M138" i="1"/>
  <c r="Q65" i="1"/>
  <c r="P108" i="1"/>
  <c r="C108" i="1"/>
  <c r="E8" i="1"/>
  <c r="N197" i="1"/>
  <c r="N220" i="1"/>
  <c r="M9" i="1"/>
  <c r="P65" i="1"/>
  <c r="C65" i="1"/>
  <c r="Q108" i="1"/>
  <c r="R108" i="1"/>
  <c r="R24" i="1"/>
  <c r="M66" i="1"/>
  <c r="H162" i="1"/>
  <c r="M162" i="1" s="1"/>
  <c r="O162" i="1"/>
  <c r="C179" i="1"/>
  <c r="N179" i="1" s="1"/>
  <c r="N263" i="1"/>
  <c r="N25" i="1"/>
  <c r="T108" i="1"/>
  <c r="T151" i="1"/>
  <c r="F146" i="1"/>
  <c r="S151" i="1"/>
  <c r="C151" i="1"/>
  <c r="N122" i="1"/>
  <c r="T179" i="1"/>
  <c r="S179" i="1"/>
  <c r="S65" i="1"/>
  <c r="D8" i="1"/>
  <c r="M208" i="1"/>
  <c r="H46" i="1"/>
  <c r="P24" i="1"/>
  <c r="N109" i="1"/>
  <c r="M109" i="1"/>
  <c r="H248" i="1"/>
  <c r="M248" i="1" s="1"/>
  <c r="O248" i="1"/>
  <c r="O207" i="1"/>
  <c r="R162" i="1"/>
  <c r="Q162" i="1"/>
  <c r="T65" i="1"/>
  <c r="O112" i="4"/>
  <c r="O113" i="4"/>
  <c r="H7" i="4"/>
  <c r="M7" i="4" s="1"/>
  <c r="M8" i="4"/>
  <c r="H114" i="4"/>
  <c r="M114" i="4" s="1"/>
  <c r="P114" i="4"/>
  <c r="K113" i="4"/>
  <c r="R8" i="1" l="1"/>
  <c r="K8" i="1"/>
  <c r="H24" i="1"/>
  <c r="H8" i="1" s="1"/>
  <c r="N46" i="1"/>
  <c r="M179" i="1"/>
  <c r="N65" i="1"/>
  <c r="O8" i="1"/>
  <c r="N108" i="1"/>
  <c r="T24" i="1"/>
  <c r="N24" i="1"/>
  <c r="M46" i="1"/>
  <c r="M207" i="1"/>
  <c r="N162" i="1"/>
  <c r="M65" i="1"/>
  <c r="N151" i="1"/>
  <c r="M151" i="1"/>
  <c r="M108" i="1"/>
  <c r="M24" i="1"/>
  <c r="P8" i="1"/>
  <c r="T146" i="1"/>
  <c r="S146" i="1"/>
  <c r="C146" i="1"/>
  <c r="N248" i="1"/>
  <c r="F8" i="1"/>
  <c r="Q8" i="1"/>
  <c r="K112" i="4"/>
  <c r="P112" i="4" s="1"/>
  <c r="P113" i="4"/>
  <c r="H113" i="4"/>
  <c r="T8" i="1" l="1"/>
  <c r="C8" i="1"/>
  <c r="S8" i="1"/>
  <c r="N146" i="1"/>
  <c r="M146" i="1"/>
  <c r="H112" i="4"/>
  <c r="M112" i="4" s="1"/>
  <c r="M113" i="4"/>
  <c r="N8" i="1" l="1"/>
  <c r="M8" i="1"/>
</calcChain>
</file>

<file path=xl/sharedStrings.xml><?xml version="1.0" encoding="utf-8"?>
<sst xmlns="http://schemas.openxmlformats.org/spreadsheetml/2006/main" count="1609" uniqueCount="960">
  <si>
    <t>№ п/п</t>
  </si>
  <si>
    <t>Всего</t>
  </si>
  <si>
    <t>в том числе</t>
  </si>
  <si>
    <t>Организация мониторинга деятельности субъектов малого и среднего предпринимательства в экономике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</si>
  <si>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</si>
  <si>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</si>
  <si>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</si>
  <si>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</si>
  <si>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</si>
  <si>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</si>
  <si>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</si>
  <si>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</si>
  <si>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</si>
  <si>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</si>
  <si>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</si>
  <si>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</si>
  <si>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</si>
  <si>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</si>
  <si>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</si>
  <si>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</si>
  <si>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</si>
  <si>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</si>
  <si>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</si>
  <si>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</si>
  <si>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</si>
  <si>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</si>
  <si>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</si>
  <si>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</si>
  <si>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организаций, финансируемых из бюджета  района (в размере 50% от фактических расходов)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</si>
  <si>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</si>
  <si>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</si>
  <si>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</si>
  <si>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</si>
  <si>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</si>
  <si>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</si>
  <si>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«Развитие агропромышленного комплекса на 2014 – 2020 годы»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</si>
  <si>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</si>
  <si>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</si>
  <si>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</si>
  <si>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</si>
  <si>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</si>
  <si>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</si>
  <si>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</si>
  <si>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</si>
  <si>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</si>
  <si>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</si>
  <si>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</si>
  <si>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</si>
  <si>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</si>
  <si>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</si>
  <si>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</si>
  <si>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</si>
  <si>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</si>
  <si>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</si>
  <si>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</si>
  <si>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</si>
  <si>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</si>
  <si>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</si>
  <si>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</si>
  <si>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 xml:space="preserve">«Управление муниципальными финансами в Белоярском районе
на 2014-2020 годы»
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</si>
  <si>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</si>
  <si>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Примечания</t>
  </si>
  <si>
    <t>Процент исполнения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</si>
  <si>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</si>
  <si>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</si>
  <si>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</si>
  <si>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</si>
  <si>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</si>
  <si>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Сельское поселение Верхнеказымский</t>
  </si>
  <si>
    <t>Сельское поселение Лыхма</t>
  </si>
  <si>
    <t>Сельское поселение Сосновка</t>
  </si>
  <si>
    <t>Сельское поселение Сорум</t>
  </si>
  <si>
    <t>Сельское поселение Полноват</t>
  </si>
  <si>
    <t>Сельское поселение Казым</t>
  </si>
  <si>
    <t>Городское поселение Белоярский</t>
  </si>
  <si>
    <t>участие в семинарах, совещаниях, конференциях, проводимых за пределами г.п.Белоярский</t>
  </si>
  <si>
    <t>проведение диспансеризации</t>
  </si>
  <si>
    <t>Приобретение жилья (КМС)</t>
  </si>
  <si>
    <t>Подпрограмма II «Развитие муниципальной службы в Белоярском районе»</t>
  </si>
  <si>
    <t>Подпрограмма 1 «Обеспечение деятельности органов местного самоуправления городского поселения Белоярский»</t>
  </si>
  <si>
    <t>Подпрограмма 2 «Развитие муниципальной службы в городском поселении Белоярский»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</si>
  <si>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</si>
  <si>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</si>
  <si>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</si>
  <si>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</si>
  <si>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</si>
  <si>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</si>
  <si>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</si>
  <si>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</si>
  <si>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</si>
  <si>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</si>
  <si>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</si>
  <si>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</si>
  <si>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За отчетный период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</si>
  <si>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</si>
  <si>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</si>
  <si>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</si>
  <si>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</si>
  <si>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</si>
  <si>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</si>
  <si>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</si>
  <si>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</si>
  <si>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</si>
  <si>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</si>
  <si>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</si>
  <si>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</si>
  <si>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</si>
  <si>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</si>
  <si>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</si>
  <si>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</si>
  <si>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</si>
  <si>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</si>
  <si>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</si>
  <si>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</si>
  <si>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</si>
  <si>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</si>
  <si>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</si>
  <si>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</si>
  <si>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</si>
  <si>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</si>
  <si>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</si>
  <si>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Отчет МАУ «База спорта и отдыха «Северянка»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</si>
  <si>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</si>
  <si>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</si>
  <si>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</si>
  <si>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</si>
  <si>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м2</t>
  </si>
  <si>
    <t xml:space="preserve">Количество семей переселенных из аварийного жилищного фонда </t>
  </si>
  <si>
    <t>семей</t>
  </si>
  <si>
    <t>Обеспечение энергоснабжения сети уличного освещения</t>
  </si>
  <si>
    <t>тыс. кв.м.</t>
  </si>
  <si>
    <t>-</t>
  </si>
  <si>
    <t>Согласно заключенных договоров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</si>
  <si>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</si>
  <si>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</si>
  <si>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</si>
  <si>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</si>
  <si>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</si>
  <si>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</si>
  <si>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«Обеспечение доступным и комфортным жильем жителей Белоярского района в 2014 – 2020 годах»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</si>
  <si>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</si>
  <si>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</si>
  <si>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 диспансеризацию, от потребности</t>
  </si>
  <si>
    <t>экз.</t>
  </si>
  <si>
    <t>шт.</t>
  </si>
  <si>
    <t>тонн</t>
  </si>
  <si>
    <t>Отдел сбора и обработки статинформации Ханты-Мансийскстата в г.Белоярский</t>
  </si>
  <si>
    <t>человек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</si>
  <si>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</si>
  <si>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</si>
  <si>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</si>
  <si>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</si>
  <si>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</si>
  <si>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</si>
  <si>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</si>
  <si>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</si>
  <si>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</si>
  <si>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</si>
  <si>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</si>
  <si>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1 «Обеспечение деятельности органов местного самоуправления Белоярского района»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</si>
  <si>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</si>
  <si>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</si>
  <si>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</si>
  <si>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</si>
  <si>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</si>
  <si>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</si>
  <si>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</si>
  <si>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</si>
  <si>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</si>
  <si>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</si>
  <si>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</si>
  <si>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</si>
  <si>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</si>
  <si>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</si>
  <si>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</si>
  <si>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</si>
  <si>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</si>
  <si>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</si>
  <si>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</si>
  <si>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«Социальная поддержка отдельных категорий граждан на территории  Белоярского района на 2014-2020 годы»</t>
  </si>
  <si>
    <t>км.</t>
  </si>
  <si>
    <t>Реконструкция автомобильных дорог общего пользования местного значения</t>
  </si>
  <si>
    <t>0,565</t>
  </si>
  <si>
    <t>0</t>
  </si>
  <si>
    <t>Количество рейсов воздушного транспорта в год</t>
  </si>
  <si>
    <t>Количество рейсов автомобильного транспорта в год</t>
  </si>
  <si>
    <t>Количество рейсов водного транспорта в год</t>
  </si>
  <si>
    <t>225</t>
  </si>
  <si>
    <t>Подпрограмма 3  «Повышение безопасности дорожного движения Белоярского района»</t>
  </si>
  <si>
    <t>Протяженность обслуживаемой улично-дорожной сети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</si>
  <si>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</si>
  <si>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</si>
  <si>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</si>
  <si>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</si>
  <si>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35</t>
  </si>
  <si>
    <t>3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</si>
  <si>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</si>
  <si>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</si>
  <si>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</si>
  <si>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</si>
  <si>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>Подпрограмма 3  «Повышение эффективности бюджетных расходов»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</si>
  <si>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</si>
  <si>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</si>
  <si>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*</t>
  </si>
  <si>
    <t>Информация о фактической среднемесячной заработной плате работников образовательных организаций</t>
  </si>
  <si>
    <t>тыс. кВ/ч</t>
  </si>
  <si>
    <t>голов</t>
  </si>
  <si>
    <t>«Управление муниципальным имуществом на 2014-2020 годы»</t>
  </si>
  <si>
    <t xml:space="preserve"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</si>
  <si>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</si>
  <si>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</si>
  <si>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</si>
  <si>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</si>
  <si>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</si>
  <si>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</si>
  <si>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</si>
  <si>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</si>
  <si>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</si>
  <si>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</si>
  <si>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</si>
  <si>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</si>
  <si>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</si>
  <si>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</si>
  <si>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</si>
  <si>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</si>
  <si>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</si>
  <si>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 xml:space="preserve"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 </t>
  </si>
  <si>
    <t xml:space="preserve">Количество мест в образовательных учреждениях, реализующих программу дошкольного образования 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</si>
  <si>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</si>
  <si>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 xml:space="preserve">Доля общеобразовательных учреждений, в которых создана универсальная безбарьерная среда, позволяющая обучаться совместно детям-инвалидам и детям, не имеющим нарушений развития 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</si>
  <si>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</si>
  <si>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</si>
  <si>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</si>
  <si>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</si>
  <si>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</si>
  <si>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</si>
  <si>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</si>
  <si>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</si>
  <si>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</si>
  <si>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</si>
  <si>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</si>
  <si>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</si>
  <si>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 xml:space="preserve">Количество посещений культурно-досуговых, концертных программ, народных гуляний и иных массовых мероприятий  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</si>
  <si>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</si>
  <si>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</si>
  <si>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</si>
  <si>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</si>
  <si>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</si>
  <si>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</si>
  <si>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</si>
  <si>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</si>
  <si>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</si>
  <si>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</si>
  <si>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</si>
  <si>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</si>
  <si>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</si>
  <si>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</si>
  <si>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</si>
  <si>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</si>
  <si>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</si>
  <si>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</si>
  <si>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</si>
  <si>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</si>
  <si>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</si>
  <si>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</si>
  <si>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</si>
  <si>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</si>
  <si>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</si>
  <si>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</si>
  <si>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</si>
  <si>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</si>
  <si>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</si>
  <si>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животных, включая отлов, и утилизацию бродячих домашних животных не менее 220 голов в год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</si>
  <si>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</si>
  <si>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</si>
  <si>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2016-2020 годы», получатель</t>
  </si>
  <si>
    <t>Проведение мероприятий, направленных на сохранение культурного наследия коренных малочисленных народов</t>
  </si>
  <si>
    <t>Увеличение объема ввода жилья в год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</si>
  <si>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</si>
  <si>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</si>
  <si>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</si>
  <si>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</si>
  <si>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Доля молодых семей, улучшивших жилищные условия в соответствии с муниципальной программой, в общем числе молодых семей, поставленных на учет в качестве нуждающихся в улучшении жилищных условий, в год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</si>
  <si>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</si>
  <si>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</si>
  <si>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</si>
  <si>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2 «Энергосбережение и повышение энергетической эффективности»»</t>
  </si>
  <si>
    <t>Подпрограмма 3 «Проведение капитального ремонта многоквартирных домов»</t>
  </si>
  <si>
    <t>Доля отремонтированных многоквартирных жилых домов в г. Белоярский от общего количества МКД требующих капитального ремонта</t>
  </si>
  <si>
    <t>Подпрограмма 4 «Переселение граждан из аварийного жилищного фонда»</t>
  </si>
  <si>
    <t>Общая площадь расселенного аварийного жилищного фонда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</si>
  <si>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</si>
  <si>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</si>
  <si>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</si>
  <si>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</si>
  <si>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</si>
  <si>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</si>
  <si>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</si>
  <si>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</si>
  <si>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</si>
  <si>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</si>
  <si>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</si>
  <si>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</si>
  <si>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</si>
  <si>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</si>
  <si>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</si>
  <si>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</si>
  <si>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Количество установленных дорожных знаков на улично-дорожной сети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</si>
  <si>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</si>
  <si>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</si>
  <si>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</si>
  <si>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</si>
  <si>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</si>
  <si>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</si>
  <si>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</si>
  <si>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</si>
  <si>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</si>
  <si>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</si>
  <si>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</si>
  <si>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</si>
  <si>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</si>
  <si>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</si>
  <si>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</si>
  <si>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Выполнено за отчетный период</t>
  </si>
  <si>
    <t>Снижение количества зарегистрированных пожаров на объектах муниципальной собственности Белоярского района, количество зарегистрированных пожаров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</si>
  <si>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</si>
  <si>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</si>
  <si>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«Совершенствование 
межбюджетных отношений в Белоярском районе на 2014-2020 годы»</t>
  </si>
  <si>
    <t>Иные межбюджетные трансферты на обеспечение сбалансированности перечислены в бюджеты поселений в соответствии с потребностью</t>
  </si>
  <si>
    <t>Иные межбюджетные трансферты на осуществление переданных полномочий перечисляются в  бюджеты поселений в определенных объемах в установленные сроки</t>
  </si>
  <si>
    <t>Информационно-пропагандистское сопровождение противодействия терроризму и экстремизму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</si>
  <si>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</si>
  <si>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Департамент общественных и внешних связей ХМАО</t>
  </si>
  <si>
    <t>Производство молока</t>
  </si>
  <si>
    <t>Производство мяса</t>
  </si>
  <si>
    <t>Добыча (вылов) и реализации рыбы</t>
  </si>
  <si>
    <t>Производство морсов из дикорастущих ягод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</si>
  <si>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</si>
  <si>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</si>
  <si>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</si>
  <si>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t>Выплата отпускных сумм и материальной помощи запланированы на май - июль.</t>
  </si>
  <si>
    <t>Организация проведения мероприятий</t>
  </si>
  <si>
    <t xml:space="preserve">Стимулирование лидеров и поддержка системы воспитания </t>
  </si>
  <si>
    <t>Информационное и организационно-методическое сопровождение реализации Программы</t>
  </si>
  <si>
    <t>Обеспечение деятельности МАУ "Дворец спорта"</t>
  </si>
  <si>
    <t>Реализация мероприятий</t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</si>
  <si>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</si>
  <si>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</si>
  <si>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</si>
  <si>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Подпрограмма 5  «Формирование доступной среды для инвалидов и других маломобильных групп населения в подведомственных учреждениях»</t>
  </si>
  <si>
    <t>Протоколы, выписки из протоколов соревнований</t>
  </si>
  <si>
    <t>Статистический отчет 1-ФК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</si>
  <si>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</si>
  <si>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</si>
  <si>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</si>
  <si>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</si>
  <si>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Банк данных электронного Комитета по образованию</t>
  </si>
  <si>
    <t>«Управление муниципальными финансами в Белоярском районе на 2014-2020 годы» **</t>
  </si>
  <si>
    <t>«Совершенствование межбюджетных отношений в Белоярском районе на 2014-2020 годы» **</t>
  </si>
  <si>
    <t>**</t>
  </si>
  <si>
    <t>значение показателя от запланированного на отчетный период</t>
  </si>
  <si>
    <t>100*</t>
  </si>
  <si>
    <t>ИАС «Аверс: контингент» стат.форма ОШ-1</t>
  </si>
  <si>
    <t>Паспорта материально-технической оснащенности учреждений, отсутствие предписаний надзорных органов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</si>
  <si>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</si>
  <si>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</si>
  <si>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Строительство жилья</t>
  </si>
  <si>
    <t>Инженерные сети мкр.3А г.Белоярский (2 этап)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</si>
  <si>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</si>
  <si>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</si>
  <si>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 xml:space="preserve">Освоение средств планируется в 4-м квартале 2016 года после утверждения списка получателей субсидии Департаментом строительства ХМАО-Югры (сентябрь 2016 года) </t>
  </si>
  <si>
    <t>Водоочистные сооружения в п. Сорум (ВОС)</t>
  </si>
  <si>
    <t>Обеспечение водоснабжением г.Белоярский</t>
  </si>
  <si>
    <t xml:space="preserve">Подпрограмма 3 «Проведение капитального ремонта многоквартирных домов» </t>
  </si>
  <si>
    <t>Оплата производится согласно заключенных муниципальных контрактов</t>
  </si>
  <si>
    <t>Вывоз жидких бытовых отходов</t>
  </si>
  <si>
    <t>Теплоснабжение и горячее водоснабжение</t>
  </si>
  <si>
    <t>Оплата производится согласно заключенного договора, на основании предоставленных Исполнителем подтверждающих документов.</t>
  </si>
  <si>
    <t>Документы с целью заключения договора на предоставление субсидии в адрес администрации г.п.Белоярский не поступали.</t>
  </si>
  <si>
    <t>***</t>
  </si>
  <si>
    <t>значение показателя за отчетный период</t>
  </si>
  <si>
    <t xml:space="preserve">Организация проведения районных смотров-конкурсов  предприятий, конкурсов профессионального мастерства </t>
  </si>
  <si>
    <t xml:space="preserve">Организация проведения выставок, ярмарок на территории Белоярского района с участием субъектов  малого и среднего предпринимательства       </t>
  </si>
  <si>
    <t xml:space="preserve">Проведение образовательных мероприятий   </t>
  </si>
  <si>
    <t xml:space="preserve">Развитие молодежного предпринимательства </t>
  </si>
  <si>
    <t>Субсидии субъектам осуществляющих производство, реализацию товаров и услуг в социально значимых видах деятельности, определенных муниципальными образованиями автономного округа, в части компенсации арендных платежей за нежилые помещения и по предоставленным консалтинговым услугам</t>
  </si>
  <si>
    <t xml:space="preserve">Субсидии по приобретению оборудования (основных средств) и лицензионных программных продуктов </t>
  </si>
  <si>
    <t xml:space="preserve">Субсидии по созданию условий для развития Субъектов, осуществляющих деятельность в следующих направлениях: экология быстровозводимое домостроение, крестьянско- фермерские хозяйства, переработка леса, сбор и переработка дикоросов, переработка отходов,  рыбодобыча, рыбопереработка, ремесленническая деятельность, въездной и внутренний туризм </t>
  </si>
  <si>
    <t>Субсидии в целях возмещение затрат социальному предпринимательству и семейному бизнесу</t>
  </si>
  <si>
    <t xml:space="preserve">Грантовая поддержка социального предпринимательства </t>
  </si>
  <si>
    <t xml:space="preserve">Грантовая поддержка начинающих предпринимателей </t>
  </si>
  <si>
    <t>Субсидии по содержанию авторечвокзала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</si>
  <si>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</si>
  <si>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>Преоставление выплат и компенсаций отдельным категориям граждан</t>
  </si>
  <si>
    <t>Оказание адресной социальной помощи и социальной поддержки отдельным категориям граждан</t>
  </si>
  <si>
    <t xml:space="preserve">Меры государственной поддержки по улучшению жилищных условий отдельных категорий граждан </t>
  </si>
  <si>
    <t xml:space="preserve">Проведение конкурса художественного творчества </t>
  </si>
  <si>
    <t>Проведение конкурса худ-го творчества для детей</t>
  </si>
  <si>
    <t>Оформление подписки на газету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</si>
  <si>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</si>
  <si>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</si>
  <si>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</si>
  <si>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</si>
  <si>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</si>
  <si>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</si>
  <si>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</si>
  <si>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</si>
  <si>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</si>
  <si>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</si>
  <si>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</si>
  <si>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Обеспечение деятельности  учреждений (Камертон)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</si>
  <si>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</si>
  <si>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</si>
  <si>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</si>
  <si>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</si>
  <si>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</si>
  <si>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</si>
  <si>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</si>
  <si>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</si>
  <si>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Расходы на обеспечение деятельности муниципальных учреждений</t>
  </si>
  <si>
    <t>Субсидии на развитие МФЦ</t>
  </si>
  <si>
    <t>Полигон утилизации ТБО п Сорум</t>
  </si>
  <si>
    <t>Полигон утилизации ТБО п.Полноват</t>
  </si>
  <si>
    <t xml:space="preserve">Ликвидация мест захламления, рекультивация нарушенных земель 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</si>
  <si>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</si>
  <si>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Организация использования, охраны, защиты, воспроизводства городских лесов г.Белоярский</t>
  </si>
  <si>
    <t>Комплектование библиотечных фондов</t>
  </si>
  <si>
    <t>Подпрограмма I  «Повышение качества культурных услуг, предоставляемых в области библиотечного, выставочного дела»</t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</si>
  <si>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</si>
  <si>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</si>
  <si>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</si>
  <si>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</si>
  <si>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</si>
  <si>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</si>
  <si>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</si>
  <si>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</si>
  <si>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</si>
  <si>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Реконструкция автомобильных дорог г. Белоярский.  1 этап – участок перекресток ул. Молодости – ул. Центральная до перекрестка ул. Боковая – микрорайон Геологов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</si>
  <si>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</si>
  <si>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</si>
  <si>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Ремонт технических средств</t>
  </si>
  <si>
    <t>Содержание автомобильных дорог</t>
  </si>
  <si>
    <t xml:space="preserve">Мероприятия по обеспечению первичных мер пожарной безопасности </t>
  </si>
  <si>
    <t xml:space="preserve">Обеспечение мероприятий по энергосбережению и повышению энергетической эффективности </t>
  </si>
  <si>
    <t xml:space="preserve">Создание условий для развития и совершенствования муниципальной службы </t>
  </si>
  <si>
    <t>м²</t>
  </si>
  <si>
    <t>тыс.гКал</t>
  </si>
  <si>
    <t>Обеспечение выполнения функций органов местного самоуправления городского поселения Белоярский</t>
  </si>
  <si>
    <t>Доля муниципальных служащих администрации городского поселения Белоярский, прошедших  диспансеризацию, от потребности</t>
  </si>
  <si>
    <t>Обеспечение участия в семинарах, совещаниях, конференциях, проводимых за пределами городского поселения Белоярский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</si>
  <si>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</si>
  <si>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</si>
  <si>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t>Отдел сбора и обработки статинформации Ханты-Мансийскстата в г.Белоярский
Главы крестьянских (фермерских) хозяйств</t>
  </si>
  <si>
    <t>Рыбодобывающие предприятия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</si>
  <si>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</si>
  <si>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</si>
  <si>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Исполнены расходы в части:
-оплаты труда сотрудникам;
-начисление на оплату труда;
- коммунальных  услуг (оплата по факту потребления); 
- услуг связи;
- услуг по содержанию имущества.</t>
  </si>
  <si>
    <t>значение показателя от запланированного на отчетный</t>
  </si>
  <si>
    <t xml:space="preserve">м² </t>
  </si>
  <si>
    <t>Администрация сельского поселения Сосновка</t>
  </si>
  <si>
    <t xml:space="preserve">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</t>
  </si>
  <si>
    <t>о ходе выполнения муниципальных программ Белоярского района за 1 квартал 2017 года</t>
  </si>
  <si>
    <t>Фактические объемы бюджетных ассигнований на реализацию муниципальной программы за 1 квартал 2017 года, тыс. рублей</t>
  </si>
  <si>
    <t>о достижении целевых показателей о реализации муниципальных программ Белоярского района за 1 квартал 2017 года</t>
  </si>
  <si>
    <t>Муниципальная программа сельского поселения Верхнеказымский  «Реализация полномочий органов местного самоуправления на 2017-2019 годы»</t>
  </si>
  <si>
    <t>Муниципальная программа сельского поселения Лыхма «Реализация полномочий органов местного самоуправления на 2017-2019 годы»</t>
  </si>
  <si>
    <t>Муниципальная программа сельского поселения Сосновка «Реализация полномочий органов местного самоуправления на 2017-2019 годы»</t>
  </si>
  <si>
    <t>Муниципальная программа сельского поселения Сорум «Реализация полномочий органов местного самоуправления на 2017-2019 годы»</t>
  </si>
  <si>
    <t>Муниципальная программа сельского поселения Полноват «Реализация полномочий органов местного самоуправления на 2017-2019 годы»</t>
  </si>
  <si>
    <t>Муниципальная программа сельского поселения Казым «Реализация полномочий органов местного самоуправления на 2017-2019 годы»</t>
  </si>
  <si>
    <t>Объемы бюджетных ассигнований на реализацию муниципальных программ в соответствии со сводной бюджетной росписью на 1 квартал 2017 года, тыс. рублей</t>
  </si>
  <si>
    <t>Фактические объемы бюджетных ассигнований на реализацию муниципальной программы 
за 1 квартал 2017 года, тыс. рублей</t>
  </si>
  <si>
    <t>Муниципальная программа сельского поселения Сосновка  «Реализация полномочий органов местного самоуправления на 2017-2019 годы»</t>
  </si>
  <si>
    <t>Муниципальная программа сельского поселения Сорум  «Реализация полномочий органов местного самоуправления на 2017-2019 годы»</t>
  </si>
  <si>
    <t>Муниципальная программа сельского поселения Полноват  «Реализация полномочий органов местного самоуправления на 2017-2019 годы»</t>
  </si>
  <si>
    <t>Муниципальная программа сельского поселения Казым  «Реализация полномочий органов местного самоуправления на 2017-2019 годы»</t>
  </si>
  <si>
    <t>Уровень обеспеченности деятельности органов местного самоуправления сельского поселения  для выполнения полномочий и  функций, %</t>
  </si>
  <si>
    <t>Доля муниципальных служащих, прошедших курсы повышения квалификации по программам дополнительного профессионального образования,  % от потребности</t>
  </si>
  <si>
    <t>Доля муниципальных служащих, прошедших диспансеризацию в медицинских учреждениях, % от потребности</t>
  </si>
  <si>
    <t>Обеспечение выполнения отдельных государственных полномочий, переданных органам местного самоуправления сельского поселения, %</t>
  </si>
  <si>
    <t>Пополнение и (или) обновление резервов материальных ресурсов (запасов) для предупреждения и ликвидации угроз по ГО и ЧС, %</t>
  </si>
  <si>
    <t>Площадь содержания минерализованной полосы, м²</t>
  </si>
  <si>
    <t>Количество распространенного информационного материала по ГО и ЧС, экз. в год</t>
  </si>
  <si>
    <t>Доля обеспеченности мест общего пользования противопожарным инвентарем, %</t>
  </si>
  <si>
    <t>Уровень обеспеченности деятельности добровольных народных дружин, %</t>
  </si>
  <si>
    <t>Сокращение объема потребления энергоресурсов по отношению к предыдущему году, %</t>
  </si>
  <si>
    <t>Благоустроенность территории сельского поселения, %</t>
  </si>
  <si>
    <t>Количество разработанных и утвержденных программ комплексного развития систем коммунальной инфраструктуры, ед-ц в год</t>
  </si>
  <si>
    <t>Уровень содержания и эксплуатации имущества находящегося в муниципальной собственности, %</t>
  </si>
  <si>
    <t>Доля обеспеченности муниципальных учреждений культуры необходимыми ресурсами для выполнения полномочий и функций, %</t>
  </si>
  <si>
    <t>Количество проведенных спортивных мероприятий, ед. в год</t>
  </si>
  <si>
    <t>Обеспеченность граждан дополнительными мерами социальной поддержки от потребности, %</t>
  </si>
  <si>
    <t>Размер резервного фонда администрации сельского поселения Верхнеказымский от первоначально утвержденного общего объема бюджета сельского поселения, не более %</t>
  </si>
  <si>
    <t xml:space="preserve">Предоставление иных межбюджетных трансфертов органам местного самоуправления Белоярского района на осуществление части полномочий по решению вопросов местного значения, переданных органами местного самоуправления в соответствии с заключенными соглашениями, % </t>
  </si>
  <si>
    <t>&lt;3</t>
  </si>
  <si>
    <t>о достижении целевых показателей о реализации муниципальных программ городского и сельских поселений 
в границах Белоярского района за 1 квартал 2017 года</t>
  </si>
  <si>
    <t>Доля обеспеченности органов местного самоуправления сельского поселения необходимыми ресурсами для выполнения полномочий и функций, %</t>
  </si>
  <si>
    <t>Доля муниципальных служащих, прошедших курсы повышения квалификации по программам дополнительного профессионального образования от потребности, %</t>
  </si>
  <si>
    <t xml:space="preserve">Доля муниципальных служащих, прошедших диспансеризацию от потребности, %  </t>
  </si>
  <si>
    <t>Обеспечение выполнения отдельных государственных полномочий, переданных органам местного самоуправления сельского поселения, ежегодно на уровне 100%</t>
  </si>
  <si>
    <t>Уровень пополнения и (или) обновления резервов материальных ресурсов (запасов) для предупреждения и ликвидации угроз по ГО и ЧС, %</t>
  </si>
  <si>
    <t>Количество распространенного информационного материала по ГО и ЧС, экз.в год</t>
  </si>
  <si>
    <t>Количество утепленных мест общего пользования в муниципальных учреждениях, ед.</t>
  </si>
  <si>
    <t>Уровень комфортности проживания населения и улучшение эстетического облика сельского поселения Лыхма, %</t>
  </si>
  <si>
    <t>Доля исполнения обязательств по перечислению взносов для проведения капитального ремонта общего имущества в многоквартирных домах сельского поселения, %</t>
  </si>
  <si>
    <t>Доля обеспеченности муниципальных учреждений физической культуры и спорта необходимыми ресурсами для выполнения полномочий и функций, %</t>
  </si>
  <si>
    <t>Обеспеченность граждан дополнительными мерами социальной поддержки, от потребности, %</t>
  </si>
  <si>
    <t>Размер резервного фонда администрации сельского поселения Лыхма от первоначально утвержденного общего объема расходов бюджета сельского поселения, %</t>
  </si>
  <si>
    <t xml:space="preserve">Предоставление иных межбюджетных трансфертов органам местного самоуправленияБелоярского района на осуществление части полномочий по решению вопросов местного значения, переданных органами местного самоуправления поселения в соответствии с заключенными соглашениями, % </t>
  </si>
  <si>
    <t>&lt; 3%</t>
  </si>
  <si>
    <t>Доля обеспеченности органов местного самоуправления необходимыми ресурсами для выполнения полномочий и функций, %</t>
  </si>
  <si>
    <t xml:space="preserve">Доля муниципальных служащих, прошедших диспансеризацию от потребности, %    </t>
  </si>
  <si>
    <t>Доля обеспеченности органов местного самоуправления необходимыми ресурсами для выполнения отдельных государственных полномочий, %</t>
  </si>
  <si>
    <t>Количество распространенного информационного материала по ГО и ЧС, экз.</t>
  </si>
  <si>
    <t>Уровень комфортности проживания населения и улучшение эстетического облика сельского поселения Сосновка, %</t>
  </si>
  <si>
    <t>Количество граждан, получивших дополнительные меры социальной поддержки, чел. в год</t>
  </si>
  <si>
    <t>Размер резервного фонда администрации сельского поселения Сосновка от первоначально утвержденного общего объема расходов бюджета сельского поселения, %</t>
  </si>
  <si>
    <t>Исполнение плана по предоставлению иных межбюджетных трансфертов органам местного самоуправления Белоярского района полномочий, переданных органами местного самоуправления поселения на основании соглашений, ежегодно на уровне 100 %</t>
  </si>
  <si>
    <t>Количество разработанных и утвержденных программ комплексного развития систем коммунальной инфраструктуры</t>
  </si>
  <si>
    <t>Количество распространенного информационного материала по ГОиЧС , экз. в год.</t>
  </si>
  <si>
    <t>Сокращение потребления электроэнергии в здании администрации сельского поселения, тыс.кВт/ч</t>
  </si>
  <si>
    <t>Уровень комфортности проживания населения и улучшение эстетического облика сельского поселения Сорум, %</t>
  </si>
  <si>
    <t>Количество граждан, получивших дополнительные меры социальной поддержки, чел.</t>
  </si>
  <si>
    <t>Размер резервного фонда администрации сельского поселения Сорум  от первоначально утвержденного общего объема расходов бюджета сельского поселения, %</t>
  </si>
  <si>
    <t>тыс.кВт/ч</t>
  </si>
  <si>
    <t xml:space="preserve">Уровень обеспеченности деятельности органов местного самоуправления для выполнения полномочий и  функций, % </t>
  </si>
  <si>
    <t>Доля муниципальных служащих, прошедших курсы повышения квалификации по программам дополнительного профессионального образования,  от потребности, %</t>
  </si>
  <si>
    <t>Доля муниципальных служащих, прошедших диспансеризацию, от потребности, %</t>
  </si>
  <si>
    <t>Обеспечение выполнения отдельных государственных полномочий, переданных органам местного самоуправления, ежегодно на уровне 100%</t>
  </si>
  <si>
    <t>Количество распространенного информационного материала, экземпляров в год</t>
  </si>
  <si>
    <t>Уровень обеспеченности деятельности добровольной народной дружины, %</t>
  </si>
  <si>
    <t>Уровень благоустроенности в населенных пунктах сельского поселения, %</t>
  </si>
  <si>
    <t>Обеспеченность услугой по подвозу чистой питьевой воды, от потребности, %</t>
  </si>
  <si>
    <t>Обеспеченность услугой по вывозу жидких бытовых отходов, от потребности, %</t>
  </si>
  <si>
    <t>Обеспечение населения услугами общественной бани, от потребности, %</t>
  </si>
  <si>
    <t>Доля обеспеченности муниципальных учреждений культуры  необходимыми ресурсами для выполнения полномочий и функций, %</t>
  </si>
  <si>
    <t>Количество проведенных спортивных мероприятий в год</t>
  </si>
  <si>
    <t>Размер резервного фонда администрации сельского поселения Полноват  от первоначально утвержденного общего объема расходов бюджета сельского поселения, %</t>
  </si>
  <si>
    <t>Обеспеченность содержания дорог, от потребности, %</t>
  </si>
  <si>
    <t>Исполнение плана по предоставлению иных межбюджетных трансфертов органам местного самоуправления Белоярского района полномочий, переданных органами местного самоуправления поселения на основании соглашений, ежегодно на уровне 100 %.</t>
  </si>
  <si>
    <t>тыс.м2</t>
  </si>
  <si>
    <t>Уровень обеспеченности деятельности народной дружины, %</t>
  </si>
  <si>
    <t>Уровень комфортности проживания населения и улучшение эстетического облика сельского поселения Казым, %</t>
  </si>
  <si>
    <t>Доля обеспеченности муниципального учреждения культуры необходимыми ресурсами для выполнения полномочий и функций, %</t>
  </si>
  <si>
    <t>Доля обеспеченности муниципального учреждения физической культуры и спорта необходимыми ресурсами для выполнения полномочий и функций, %</t>
  </si>
  <si>
    <t>Предоставление дополнительных мер социальной поддержки ежегодно, чел. в год</t>
  </si>
  <si>
    <t>Размер резервного фонда администрации сельского поселения Казым  от первоначально утвержденного общего объема расходов бюджета сельского поселения, %</t>
  </si>
  <si>
    <t>Обеспечение содержания дорог в надлежащем состоянии, %</t>
  </si>
  <si>
    <t xml:space="preserve">тыс.м² </t>
  </si>
  <si>
    <t xml:space="preserve">Площадь содержания территории размещения отходов в надлежащем состоянии, тыс.м² </t>
  </si>
  <si>
    <t xml:space="preserve">Площадь содержания  минерализованной полосы, м² </t>
  </si>
  <si>
    <t xml:space="preserve"> Муниципальная программа городского поселения Белоярский "Развитие жилищно-коммунального комплекса на территории городского поселения Белоярский на 2017 – 2019 годы"</t>
  </si>
  <si>
    <t>«Развитие жилищно-коммунального комплекса на территории городского поселения Белоярский на 2017 – 2019 годы»</t>
  </si>
  <si>
    <t xml:space="preserve">Возмещение недополученных доходов в связи с оказанием населению коммунальных услуг:
от объема предоставленных услуг по теплоснабжению, тыс.гКал
</t>
  </si>
  <si>
    <t>Объем вывезенных жидких бытовых отходов, м3</t>
  </si>
  <si>
    <t>Муниципальная программа городского поселения Белоярский  «Повышение эффективности деятельности органов местного самоуправления городского поселения Белоярский на 2017–2019 годы»</t>
  </si>
  <si>
    <t>«Повышение эффективности деятельности органов местного самоуправления городского поселения Белоярский на 2017–2019 годы»</t>
  </si>
  <si>
    <t>Обеспечение выполнения полномочий и функций органов местного самоуправления городского поселения Белоярский (1.1)</t>
  </si>
  <si>
    <t>Обеспечение выполнения полномочий  органов местного самоуправления (показатель 1)</t>
  </si>
  <si>
    <t>Создание условий для развития и совершенствования муниципальной службы (показатель 2, 3)</t>
  </si>
  <si>
    <t>Реализация отдельных государственных полномочий (показатель 4)</t>
  </si>
  <si>
    <t>Создание резерва материальных ресурсов для ликвидации чрезвычайных ситуаций и в целях гражданской обороны (показатель 5)</t>
  </si>
  <si>
    <t>Мероприятия по обеспечению первичных мер пожарной безопасности (показатель 6-8)</t>
  </si>
  <si>
    <t>Мероприятие по профилактике правонарушений ( показатель 9)</t>
  </si>
  <si>
    <t>Обеспечение мероприятий по энергосбережению и повышению энергетической эффективности (показатель 10)</t>
  </si>
  <si>
    <t>Организация благоустройства территории поселения (показатель 11)</t>
  </si>
  <si>
    <t>Реализация мероприятий в сфере коммунального хозяйства (показатель 12)</t>
  </si>
  <si>
    <t>Обеспечение надлежащего уровня эксплуатации муниципального имущества (показатель 13)</t>
  </si>
  <si>
    <t>Организация досуга, предоставление услуг организаций культуры (показатель 14)</t>
  </si>
  <si>
    <t>Развитие физической культуры и массового спорта (показатель 15)</t>
  </si>
  <si>
    <t>Реализация мероприятий в области социальной политики (показатель 16)</t>
  </si>
  <si>
    <t>Управление резервными средствами бюджета поселения (показатель 17)</t>
  </si>
  <si>
    <t>Предоставление иных межбюджетных трансфертов (показатель 18)</t>
  </si>
  <si>
    <t>Реализация  отдельных государственных полномочий</t>
  </si>
  <si>
    <t xml:space="preserve">Мероприятия по профилактике правонарушений </t>
  </si>
  <si>
    <t xml:space="preserve">Организация благоустройства территории поселения </t>
  </si>
  <si>
    <t xml:space="preserve">Обеспечение надлежащего уровня эксплуатации муниципального имущества </t>
  </si>
  <si>
    <t xml:space="preserve">Организация досуга, предоставление услуг организаций культуры </t>
  </si>
  <si>
    <t xml:space="preserve">Развитие физической культуры и массового спорта </t>
  </si>
  <si>
    <t xml:space="preserve">Реализация мероприятий в области социальной политики </t>
  </si>
  <si>
    <t xml:space="preserve">Управление резервными средствами бюджета поселения </t>
  </si>
  <si>
    <t>Предоставление  иных межбюджетных трансфертов из бюджета поселения</t>
  </si>
  <si>
    <t xml:space="preserve">Создание резерва материальных ресурсов для ликвидации чрезвычайных ситуаций и в целях гражданской обороны </t>
  </si>
  <si>
    <t xml:space="preserve">Обеспечение выполнения полномочий  органов местного самоуправления </t>
  </si>
  <si>
    <t xml:space="preserve">Реализация отдельных государственных полномочий </t>
  </si>
  <si>
    <t xml:space="preserve">Предоставление иных межбюджетных трансфертов из бюджета поселения </t>
  </si>
  <si>
    <t xml:space="preserve">Реализация мероприятий в сфере коммунального хозяйства </t>
  </si>
  <si>
    <t xml:space="preserve">Мероприятия по энергосбережению и повышению энергетической эффективности  </t>
  </si>
  <si>
    <t xml:space="preserve">Обеспеченность выполнения полномочий  органов местного самоуправления </t>
  </si>
  <si>
    <t xml:space="preserve">Создание  резерва  материальных ресурсов для ликвидации чрезвычайных ситуаций и в целях гражданской обороны </t>
  </si>
  <si>
    <t xml:space="preserve">Обеспечение мероприятий по энергосбережению  и повышению энергетической эффективности </t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</si>
  <si>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физическим лицам, оказывающим населению жилищно-коммунальные услуги </t>
  </si>
  <si>
    <t xml:space="preserve">Содержание объектов размещения отходов </t>
  </si>
  <si>
    <t xml:space="preserve">Создание условий для обеспечения бытового обслуживания населения </t>
  </si>
  <si>
    <t xml:space="preserve">Дорожная деятельность </t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</si>
  <si>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физическим лицам оказывающим населению жилищно-коммунальные услуги </t>
  </si>
  <si>
    <t xml:space="preserve">Предоставление иных межбюджетных трансфертов из бюджетов поселений </t>
  </si>
  <si>
    <t xml:space="preserve">Предоставление субсидий юридическим лицам в жилищно-коммунальной сфере на территории городского поселения Белоярский </t>
  </si>
  <si>
    <t xml:space="preserve">Разработка и актуализация программ комплексного развития систем коммунальной инфраструктуры </t>
  </si>
  <si>
    <t>5 303,5</t>
  </si>
  <si>
    <t>Бурматова Л.М.</t>
  </si>
  <si>
    <t>Исп. Мезенцева Е.А.</t>
  </si>
  <si>
    <t>Освоение средств согласно сетевого графика</t>
  </si>
  <si>
    <t xml:space="preserve">За отчетный период два муниципальных служащих прошли курсы повышения квалификации. Заключен МК на прохождение диспансеризации, освоение средств до 30.04.2017 года. </t>
  </si>
  <si>
    <t>Подготовка документов для заключения МК, освоение средств на 2-3 квартал 2017 года</t>
  </si>
  <si>
    <t>Плановое освоение средств во 2 квартале 2017 года</t>
  </si>
  <si>
    <t>Команда п.Сосновка по мини футболу приняла участие в зачете первой лиги Белоярского района. Освоение средств согласно графика спортивных мероприятий</t>
  </si>
  <si>
    <t>1) Размещены заявки на аукцион по сносу домов и благоустройство придомовой территории. 2) Оплата производится согласно заключенного договора, на основании предоставленных Исполнителем подтверждающих документов.</t>
  </si>
  <si>
    <t>Мероприятие запланировано для проведения аварийно-восстановительных работ и иных мероприятий, связанных с ликвидацией последствий стихийных бедствий и других чрезвычайных ситуаций</t>
  </si>
  <si>
    <t>Администрация сельского поселения Сосновка, АНО ДПО "Учебный центр СКБ Контур"</t>
  </si>
  <si>
    <t>ОАО "Межрегионсбыт"</t>
  </si>
  <si>
    <t>Администрация сельского поселения Сосновка, ОАО "Межрегионсбыт"</t>
  </si>
  <si>
    <t>Администрация сельского поселения Сосновка, МКУК "Сельский дом культуры "Меридиан"</t>
  </si>
  <si>
    <t>Администрация сельского поселения Сосновка, Гуров А.А.</t>
  </si>
  <si>
    <t>Строительство школы в г.Белоярский на 300 мест</t>
  </si>
  <si>
    <t>Строительство дошкольных образовательных учреждений (ДОУ энергоэффективный) г.Белоярский</t>
  </si>
  <si>
    <t>создание межшкольного технопарка в г.Белоярский (выполнение инженерно-технологических изысканий, камеральных  работ по исследованию грунтов по объекту)</t>
  </si>
  <si>
    <t xml:space="preserve">Запланированные мероприятия выполняются согласно годового графика </t>
  </si>
  <si>
    <t>Организация и проведение мероприятий, посвященных памятной дате – «День солидарности в борьбе с терроризмом»</t>
  </si>
  <si>
    <t>Выплата пенсии за выслугу лет лицам, замещавшим муниципальные должности и должности муниципальной службы</t>
  </si>
  <si>
    <t>Организация социально значимых мероприятий для отдельных категорий граждан</t>
  </si>
  <si>
    <t xml:space="preserve">Организация отдыха и оздоровления отдельных категорий граждан </t>
  </si>
  <si>
    <t>Предоставление выплат и компенсаций отдельным категориям граждан производится по мере обращения граждан. Большая часть выплат отдельным категориям граждан будет произведена в 3 квартале 2017 года (денежное вознаграждение, в связи с объявлением Благодарности главы Бел-го района неработающим пенсионерам)</t>
  </si>
  <si>
    <t>Выплата пенсии за выслугу лет лицам, замещавшим должности муниципальной службы произведена в размере 100% от плана на 1 квартал 2017 года.</t>
  </si>
  <si>
    <t xml:space="preserve">Организован отдых и оздоровление детей из малообеспеченных семей в МАУ ФкиС "База отдыха Северянка" в период весенних школьных каникул. Основная часть расходов по мероприятиям по организации отдыха и оздоровления детей из малообеспеченных семей и неработающих пенсионеров запланирована на 2-3 квартал 2017 года </t>
  </si>
  <si>
    <t>Мероприятия запланированы на 2-4 квартал 2017 года</t>
  </si>
  <si>
    <t>Конкурсы на предоставление субсидий социально ориентированным некоммерческим организациям запланированы на 2  и 4 кварталы 2017 года</t>
  </si>
  <si>
    <t>Расходы на обеспечение функций управления производятся согласно кассовому прогнозу</t>
  </si>
  <si>
    <t>Организация посещения плавательного бассейна инвалидами и другими маломобильными группами населения</t>
  </si>
  <si>
    <t>Мероприятие запланировано на III квартал 2017 года</t>
  </si>
  <si>
    <t xml:space="preserve">Заключен договор с ФГУП «Почта России» г. Белоярский на оформление подписки на газету «Белоярские вести» для 85 инвалидов 1 группы.  </t>
  </si>
  <si>
    <t>Конкурс художественного творчества инвалидов запланирован на ноябрь 2017 года</t>
  </si>
  <si>
    <t>Конкурс художественного творчества для детей-инвалидов запланирован на ноябрь 2017 года</t>
  </si>
  <si>
    <t>Обеспечение деятельности  учреждений (Северянка)</t>
  </si>
  <si>
    <t>Выплата з/платы, налоги, муниципальное задание согласно сетевого графика</t>
  </si>
  <si>
    <t>Приняли участие в 20 выездных соревнованиях, охват спортсменов 147 человек</t>
  </si>
  <si>
    <t>МАУ "Дворец спорта"</t>
  </si>
  <si>
    <t>МБУДО ДЮСШ г.Белоярский</t>
  </si>
  <si>
    <t>Запланировано приобретение спортинвентаря и экипировки на 2 квартал 2017 года</t>
  </si>
  <si>
    <t>Приняли участие в 23 мероприятиях, охват участников 1596 человек</t>
  </si>
  <si>
    <t>Трудоустроен 101 человек из них 52 несовершеннолетних, 48 граждан на общественную работу, 1 выпускник</t>
  </si>
  <si>
    <t>Реализация мероприятия запланирована на 2 квартал 2017 года</t>
  </si>
  <si>
    <t>Организация летнего отдыха по этнопроектам "Нумсанг ех" - 4 смены, 80 человек; этнопроект "Ас ушан няврэмат" 3 смены, 45 человек</t>
  </si>
  <si>
    <t>Реализация мероприятия запланирована на 2-3 квартал 2017 года</t>
  </si>
  <si>
    <t>Возврат неиспользованных средств за командировки 2016 года</t>
  </si>
  <si>
    <t>Доля населения, систематически занимающегося физической культурой и спортом, в общей численности населения, %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</si>
  <si>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</si>
  <si>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граждан Белоярского района, занимающихся физической культурой и спортом по месту работы, в общей численности населения, занятого в экономике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</si>
  <si>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</si>
  <si>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</si>
  <si>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 xml:space="preserve">Доля граждан Белоярского района,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(ГТО), </t>
  </si>
  <si>
    <t>из них учащихся и студентов</t>
  </si>
  <si>
    <t xml:space="preserve">     %</t>
  </si>
  <si>
    <t>Комитет по делам молодежи, физической культуре и спорту</t>
  </si>
  <si>
    <t xml:space="preserve">Комитет по финансам и налоговой политике </t>
  </si>
  <si>
    <t>Зарезервированные бюджетные ассигнования перераспределяются по соответствующим муниципальным программам Белоярского района в соответствии с Порядком использования</t>
  </si>
  <si>
    <t>Предоставление дотаций поселениям осуществляется в определенных объемах в установленные сроки</t>
  </si>
  <si>
    <t xml:space="preserve">Иные межбюджетные трансферты  предусмотрены в бюджеты: с.п. Казым для создания и обустройства зоны отдыха, прилегающей к монументу посвященному Победе в ВОВ. </t>
  </si>
  <si>
    <t>Обеспечение выполнения полномочий и функций органов местного самоуправления за текущий период произведено в полном объеме</t>
  </si>
  <si>
    <t>Принто участие в заседании Совета при губернаторе ХМАО-Югры по развитию местного самоуправления в г.Ханты-Мансийск</t>
  </si>
  <si>
    <t xml:space="preserve">Диспансеризация муниципальных служащих администрации городского поселения Белоярский запланирована на 4 квартал 2016 года.   </t>
  </si>
  <si>
    <t>Администрация городского поселения Белоярский</t>
  </si>
  <si>
    <t>Капитальный ремонт сетей газоснабжения СУ-966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</si>
  <si>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водоснабжения, водоотведения для подготовки к осенне-зимнему периоду, в том числе с применением композитных материалов</t>
  </si>
  <si>
    <t>Аукцион на заключение МК (работы по автоматизации и диспетчерезации) признан не состоявшимся по причине несоответствия заявок участников условиям. Планируется проведение повторного аукциона во 2 квартале 2017г.</t>
  </si>
  <si>
    <t>Освоение средств бюджета Белоярского района  запланировано  на 3 квартал 2017г. (МК на ПИР сроком - 30.06.2017г., оплата по факту выполненных работ). Лимиты АО были доведены 31.03.2017г.</t>
  </si>
  <si>
    <t>Договор о предоставлении иных межбюджетных трансфертов г.п.Белоярский на стадии подписания по состоянию на отчетную дату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</si>
  <si>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</si>
  <si>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Обеспечение мероприятий по энергосбережению и повышению энергетической эффективности</t>
  </si>
  <si>
    <t>Проведение конкурса "Лучший мун.служащий ОМС"</t>
  </si>
  <si>
    <t>Освоение бюджетных средств за текущий период произведено в полном объеме</t>
  </si>
  <si>
    <t>Проведение мероприятия планируется провести в  4-м квартале 2017 года</t>
  </si>
  <si>
    <t xml:space="preserve">Диспансеризация муниципальных служащих администрации Белоярского района запланирована на 4 квартал 2017 года. </t>
  </si>
  <si>
    <t>Объявлен конкурс "Лучший муниципальный служащий органов местного самоуправления Белоярского района", выплата денежных вознаграждений победителям конкурса будет производиться в сентябре 2017 года, после подведения итогов</t>
  </si>
  <si>
    <t>Отдел по учету и контролю за расходованием финансовых средств администрации Белоярского района</t>
  </si>
  <si>
    <t>Форма 85-К ИАС "АВЕРС: контингент ДОУ"</t>
  </si>
  <si>
    <t>Отчеты учреждений          Стат.данные по итогам организации отдыха с 27 марта по 31 марта 2017 года</t>
  </si>
  <si>
    <t xml:space="preserve">Период проведения государственной итоговой аттестации с 27 мая 2017 года </t>
  </si>
  <si>
    <t xml:space="preserve">Согласно отчетам по итогам школьного этапа Всероссийской олимпиады школьников в 2015-2016 учебном году </t>
  </si>
  <si>
    <t xml:space="preserve">Освоение средств согласно сетевого графика </t>
  </si>
  <si>
    <t>Управление по транспорту и связи администрации Белоярского района</t>
  </si>
  <si>
    <t>Строительство пожарного водоема 250 куб.м. в городе Белоярский</t>
  </si>
  <si>
    <t>Строительство пожарного водоема 250 куб. м в с. Полноват Белоярского района</t>
  </si>
  <si>
    <t>Объемы бюджетных ассигнований на реализацию муниципальных программ в соответствии со сводной бюджетной росписью на                    1 квартал  2017 года, тыс. рублей</t>
  </si>
  <si>
    <t>Освоение средств по данному мероприятию запланированно на июнь 2017 года</t>
  </si>
  <si>
    <t>Заключен контракт на хранение имущества ГО, оплата производится ежемесячно</t>
  </si>
  <si>
    <t>Контракт на проведение водолазных работ по очистке акватории пляжа будет заключен в апреле 2017 года оплата по контракту в июне 2017 года сумма ≈185 т.руб. Планируется заключение контрактов на обучение спасателей, освоение средств в июне 2017 года</t>
  </si>
  <si>
    <t>Освоение бюджетных средств планируется на ноябрь 2017 года</t>
  </si>
  <si>
    <t>Доля населения Белоярского района, попадающего в зону действия муниципальной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</si>
  <si>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Оснащение общественных спасательных постов в местах массового отдыха людей на водных объектах оборудованием и снаряжением</t>
  </si>
  <si>
    <t>Отдел по делам ГОиЧС администрации Белоярского района</t>
  </si>
  <si>
    <t>Созданние резервов материальных ресурсов для ликвидации последствий чрезвычайных ситуаций и в целях гражданской обороны, в процентах от установленных норм обеспечения</t>
  </si>
  <si>
    <t>Осуществление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района, в баллах не ниже</t>
  </si>
  <si>
    <t>Данные предоставлены ФКУ "ЦУКС по ХМАО-Югре""</t>
  </si>
  <si>
    <t>Внедрение и запуск в эксплуатацию технических систем, входящих в состав аппаратно-программного комплекса «Безопасный город» на территории Белоярского района, в процентах от установленного проектом по построению и развитию аппаратно-программного комплекса «Безопасный город» на территории Белоярского района</t>
  </si>
  <si>
    <t>Количество пожарных водоемов находящихся в муниципальной собственности, единиц</t>
  </si>
  <si>
    <t>Комитет муниципальной собственности администрации Белоярского района</t>
  </si>
  <si>
    <t>Реализация проекта «Небесные тропы  Когтистого Зверя»</t>
  </si>
  <si>
    <t>Модернизация муниципальных музеев</t>
  </si>
  <si>
    <t>Конкурс творчества юных пианистов "Волшебные клавиши"</t>
  </si>
  <si>
    <t>Конкурс творчества юных живописцев "Мастерская солнца"</t>
  </si>
  <si>
    <t>Мероприятие исполнено.</t>
  </si>
  <si>
    <t>Проведен районный семинар для работников библиотек.</t>
  </si>
  <si>
    <t>Приобретены аудиокниги для слабовядящих.</t>
  </si>
  <si>
    <t>Предоставление субсидии на 2 квартал по факту в марте 2017г.</t>
  </si>
  <si>
    <t>Проведен районный семинар для руководителй муниципальных учреждений культуры с привлечением специалистов из АУ ХМАО-Югры "Окружной дом народного творчества"</t>
  </si>
  <si>
    <t>Реализация мероприятия запланировано в летний период.</t>
  </si>
  <si>
    <t>Проведен ежегодный районный фестиваль.</t>
  </si>
  <si>
    <t>Исполнение мероприятия до конца 2017 года согласно комплексного плана</t>
  </si>
  <si>
    <t>Приобретены  книги, поставка запланирована на 2 кв. 2017г.</t>
  </si>
  <si>
    <t>Оплачены доступ к  электронной базе  данных справочно-правовой службы "КонсультантПлюс" на сумму 19,2 т.р. И абонентская плата  за предоставление услуг доступа в Интернет для 10 библиотек (59,1 т.р.)</t>
  </si>
  <si>
    <t>Реализация мероприятия будет осуществляться  в летний период.</t>
  </si>
  <si>
    <t>Реализация мероприятия запланировано в течении 2-4 кв. 2017г.</t>
  </si>
  <si>
    <t>Организация и проведение мероприятий, направленных на раскрытие многообразия национальных культур</t>
  </si>
  <si>
    <t xml:space="preserve">Обеспечение функционирования и развития  систем  видеонаблюдения, в том числе с целью повышения безопасности дорожного движения, информирования населения </t>
  </si>
  <si>
    <t>Обеспечение функционирования  системы   видеонаблюдения, установленной в месте массового пребывания людей  - администрации Белоярского района</t>
  </si>
  <si>
    <t>Информационно-пропагандистское сопровождение противодействия потреблению наркотиков и других  психоактивных веществ</t>
  </si>
  <si>
    <t>Заключен МК на размещение информации в газете "Белоярские Вести" цена контракта 25,0 т.р. Оплата по контракту ежеквартально.</t>
  </si>
  <si>
    <t>Мероприятие запланировано на 03.09.2017г.</t>
  </si>
  <si>
    <t>Заключены МК на проверку фоторадарных элементов и обслуживание фоторадарного комплекса "Крис-С". Размещен муниципальный заказ на обслуживание системы видеонаблюдения.</t>
  </si>
  <si>
    <t>Заключен МК на размещение информационных материалов  в газете "Белоярские Вести" и информационного банера на рекламной металлоконструкции</t>
  </si>
  <si>
    <t>Заключен МК на размещение информационного банера на рекламной металлоконструкции</t>
  </si>
  <si>
    <t>Рекультивация территории санкционированной свалки твердых бытовых отходов с.Полноват</t>
  </si>
  <si>
    <t>Организация деятельности по сбору (в том числе раздельному сбору) твердых коммунальных отходов, организация деятельности по транспортированию твердых коммунальных отходов</t>
  </si>
  <si>
    <t>Плата за пользование водным объектом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</si>
  <si>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Ведение регулярного наблюдения за состоянием водного объекта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</si>
  <si>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Выполнение лесоустроительных работ в городских лесах города Белоярский с постановкой на государственный кадастровый учет земельных участков, занятых городскими лесами города Белоярский, с использованием материалов, полученных при проведении лесоустройства</t>
  </si>
  <si>
    <t>Проведение мероприятий в Белоярском районе, приуроченных к Международной экологической акции «Спасти и сохранить» и Году экологии</t>
  </si>
  <si>
    <t>Проведение в образовательных учреждениях мероприятий, приуроченных к Международной экологической акции «Спасти и сохранить»</t>
  </si>
  <si>
    <t>Проведение в  учреждениях культуры мероприятий, приуроченных к Международной экологической акции «Спасти и сохранить»</t>
  </si>
  <si>
    <t>Рекультивация территории санкционированной свалки твердых бытовых отходов с.Казым</t>
  </si>
  <si>
    <t>Доля площади земельных участков, занятых городскими лесами города Белоярский, поставленных на кадастровый учет</t>
  </si>
  <si>
    <t>Размещен муниципальный заказ на  охрану городских лесов города Белоярский от пожаров в пожароопасный сезон 2017г., цена -250т.р.</t>
  </si>
  <si>
    <t>Заключен МК на оказание услуги по размещению информационного носителя (2 баннера) размерами 3м х 6м на экологическую тематику, цена контракта 60 тыс. рублей</t>
  </si>
  <si>
    <t>Инженерные сети мкр.3А г.Белоярский (3 этап)</t>
  </si>
  <si>
    <t>Застройка микрорайона 5а в г.Белоярский. Инженерные сети. 3 этап</t>
  </si>
  <si>
    <t>Застройка микрорайона  Озерный-2 г.Белоярский. Инженерные сети. 1 этап.</t>
  </si>
  <si>
    <t>Застройка микрорайона Озерный-2 г.Белоярский. Автомобильная дорога. 1 этап.</t>
  </si>
  <si>
    <t>Переходящие с 2016 года 4 МК , срок исполнения до  конца 2017 года, работы ведуться в соответствии с графиком</t>
  </si>
  <si>
    <t>Заключено 3 МК на остаток средств АО направлена заявка на финансирование, кассовое исполнение запланировано на 2 квартал 2017</t>
  </si>
  <si>
    <t>Состоялись торги на заключение МК (ПИР). Заключение МК запланировано на апрель 2017г.</t>
  </si>
  <si>
    <t>Оказана государсчтвенная  поддержка 5 получателям, в том числе 1 субсидия на обустройство земельных участков в размере 112,8т.р. Выплачена в отчетном периоде в  соотвествии с постановлением на выплату от 2016г.</t>
  </si>
  <si>
    <t>Заключен МК для обеспечения муниципальных нужд в части оказания услуг в проведении национального традиционного праздника "День оленевода".Освоение средств на проведение традиционного праздника "День рыбака" запланировано в 3 квартале 2017г.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</si>
  <si>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</si>
  <si>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</si>
  <si>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t xml:space="preserve">Заключены два МК на СМР, срок исполнения до 30.10.2017 г. </t>
  </si>
  <si>
    <t xml:space="preserve">Освоение средств запланировано на 2-3 квартал 2017 г. </t>
  </si>
  <si>
    <t>Господдержка оказана одному  КФХ  в размере квартального лимита</t>
  </si>
  <si>
    <t>Государственная поддержка животноводства осуществляется с учётом авансирования предприятий. Предоставлены субсидии 2 сельскохозяйственным предприятиям, 2 КФХ, 2 предпринимателям и личным подсобным хозяйствам</t>
  </si>
  <si>
    <t>Государственная поддержка рыболовства и рыбопереработки осуществляется по мере поступления заявок от получателей субсидий. В 1 квартале 2017 г. добыча рыбы не осуществлялась ввиду отсутсвия квот на вылов рыбы. Произведено 13,9 т. филе щуки на мини-заводе по переработке рыбы, осуществлена  реализация замороженной щуки на экспорт в размере 9,5 т.</t>
  </si>
  <si>
    <t>Заключен МК по оказанию услуг по обеспечению стабильной эпизоотической обстановки. За отчетный период отловлено и утилизировано 206 беспризорных животных. Исполнение средств окружного бюджета запланировано на 2 квартал 2017г.</t>
  </si>
  <si>
    <t>Субсидии не предоставлялись. На стадии разработки внесение изменений в порядок предоставления субсидий из бюджета Белоярского района на возмещение затрат в связи с производством сельскохозяйственной продукции, а именно исключение предоставления субсидий в связи с производством молока и производством мяса, и включению мероприятий по предоставлению субсидий для приобретения кормов для содержания сельскохозяйственных животных.</t>
  </si>
  <si>
    <t>Субсидии не предоставлялись ввиду отсутсвия заявок получателей в отчетном периоде.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</si>
  <si>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</si>
  <si>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</si>
  <si>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</si>
  <si>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</si>
  <si>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</si>
  <si>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t>Количество прибыльных сельскохозяйственных предприятий</t>
  </si>
  <si>
    <t>Освоение средств запланировано с мая по октябрь 2017 года</t>
  </si>
  <si>
    <t>Заключено 2 МК</t>
  </si>
  <si>
    <t>Финансирование мероприятий  на 2017 год не предусмотрено. За отчетный период завершены мероприятия 2016 года  по переселению граждан.</t>
  </si>
  <si>
    <t>Заключен МК на составление энергетического паспорта, срок исполнения - 31.05.2017г.</t>
  </si>
  <si>
    <t>Перечислены средства на софинансирование мероприятия по  проведению капитального ремонта 4 многоквартирных домов.</t>
  </si>
  <si>
    <t>Данные ресурсоснабжающей организации (АО "ЮКЭК-Белоярский")</t>
  </si>
  <si>
    <t>Данные организации, осуществляющей водоснабжение (АО "ЮКЭК-Белоярский")</t>
  </si>
  <si>
    <t>Данные АО "ЮКЭК-Белоярский"</t>
  </si>
  <si>
    <t>Данные предоставлены исполнителем</t>
  </si>
  <si>
    <t>Разработка энергетического паспорта</t>
  </si>
  <si>
    <t>Подпрограмма 5 «Обеспечение  благоустройства  территории городского поселения Белоярский»</t>
  </si>
  <si>
    <t>Подпрограмма 5 «Обеспечение благоустройства территории городского поселения Белоярский»</t>
  </si>
  <si>
    <t>Разработка программы комплексного развития систем коммунальной инфраструктуры</t>
  </si>
  <si>
    <t>Мероприятие запланировано на 2-3 квартал 2017 года</t>
  </si>
  <si>
    <t>Выплата заработной платы работнику  ВУС</t>
  </si>
  <si>
    <t>За отчетный период проведен аукцион на строительство ливневой канализации; заключены договора на предоставление временных рабочих мест несовершеннолетним; произведена оплата за уличное освещение, согласно подтверждающих документов</t>
  </si>
  <si>
    <t>Освоение бюджетных средств произведено в полном объеме от запланированных мероприятий на отчетную дату</t>
  </si>
  <si>
    <t>Выплачена субсидия на выполнение муниципального задания; освоение средств согласно графика спортивных мероприятий</t>
  </si>
  <si>
    <t>Освоение бюджетных средств в соответствии с потребностью</t>
  </si>
  <si>
    <t>Администрация сельского поселения Лыхма</t>
  </si>
  <si>
    <t>Администрация сельского поселения Лыхма; ОАО "Межрегионсбыт"</t>
  </si>
  <si>
    <t>Администрация сельского поселения Лыхма; МБУ "Центр культуры и спорта "Лыхма""</t>
  </si>
  <si>
    <t>Документы с целью заключения договора на предоставление субсидии в адрес администрации г.п.Белоярский не поступали. Предоставление субсидий носит заявительный характер</t>
  </si>
  <si>
    <t>Разработано программ комплексного развития систем коммунальной инфраструктуры</t>
  </si>
  <si>
    <t xml:space="preserve">Управление жилищно-коммунального хозяйства администрации Белоярского района </t>
  </si>
  <si>
    <r>
      <t>м</t>
    </r>
    <r>
      <rPr>
        <vertAlign val="superscript"/>
        <sz val="10.5"/>
        <rFont val="Times New Roman"/>
        <family val="1"/>
        <charset val="204"/>
      </rPr>
      <t>3</t>
    </r>
  </si>
  <si>
    <t>Плановое освоение средств со 2 квартала 2017 года</t>
  </si>
  <si>
    <t>Оплата производится в соответствии с графиком выплат по трудовым договорам, а так же согласно выставленных счетов фактур поставщикам ком.услуг</t>
  </si>
  <si>
    <t>Администрация сельского поселения Верхнеказымский</t>
  </si>
  <si>
    <t>Оплата производится в соответствии с графиком выплат по трудовым договорам</t>
  </si>
  <si>
    <t>Освоение средств по данному мероприятию планируется на 2-4 квартал 2017</t>
  </si>
  <si>
    <t>Проведение мероприятия во 2 квартале 2017 года</t>
  </si>
  <si>
    <t>Оплата производится в соответсвии с выставленными счетами на основании заключенных договоров</t>
  </si>
  <si>
    <t>Оплата производится в соответствии с графиком выплат по трудовым договорам, а так же согласно выставленных счетов фактур поставщиками ком.услуг</t>
  </si>
  <si>
    <t>Администрация сельского поселения Полноват</t>
  </si>
  <si>
    <r>
      <t>Площадь содержания  минерализованной полосы, м</t>
    </r>
    <r>
      <rPr>
        <vertAlign val="superscript"/>
        <sz val="10.5"/>
        <rFont val="Times New Roman"/>
        <family val="1"/>
        <charset val="204"/>
      </rPr>
      <t>2</t>
    </r>
  </si>
  <si>
    <r>
      <t>Площадь содержания территории размещения отходов в надлежащем состоянии, тыс.м</t>
    </r>
    <r>
      <rPr>
        <vertAlign val="superscript"/>
        <sz val="10.5"/>
        <rFont val="Times New Roman"/>
        <family val="1"/>
        <charset val="204"/>
      </rPr>
      <t xml:space="preserve">2 </t>
    </r>
  </si>
  <si>
    <t>Освоение средств в соответствии с графиком выплат по трудовым договорам, а так же в соответствии с выставленными счетами на основании заключенных договоров</t>
  </si>
  <si>
    <t>Срок исполнения работы, согласно заключенному контракту - 31.03.2017 года</t>
  </si>
  <si>
    <t>Оплата производится согласно, заключенных договоров, на основании предоставленных исполнителем подтверждающих документов</t>
  </si>
  <si>
    <t>Предоставление субсидий носит заявительный характер, освоение бюджетных средств согласно предоставленных подтверждающих документов</t>
  </si>
  <si>
    <t>Реализация мероприятия осуществляется за счет приема заявлений от граждан для компенсации стоимости проезда. За отчетный период заявлений не поступало</t>
  </si>
  <si>
    <t>Использования средств в случае введения ЧС</t>
  </si>
  <si>
    <t>Иные межбюджетные трансферты на обеспечение сбалансированности перечислены в бюджет поселения в соответствии с потребностью</t>
  </si>
  <si>
    <t>Плановое освоение средств в соответствии с потребностью</t>
  </si>
  <si>
    <t>+</t>
  </si>
  <si>
    <t>Администрация сельского поселения Казым</t>
  </si>
  <si>
    <t>Предоставление иных межбюджетных трансфертов органам местного самоуправления Белоярского района на осуществление части полномочий по решению вопросов местного значения, переданных органами местного самоуправления поселения в соответствии с заключенными соглашениями, ежегодно на уровне 100 % от плана</t>
  </si>
  <si>
    <t>Диспансеризация запланирована для 4  муниципальных служащих, освоение средств до 30.06.2017 года. Повышение квалификации планируется провести для 2 муниципальных служащих, освоение средств до 31.12.2017 года.</t>
  </si>
  <si>
    <t>Освоение средств в соответствии с графиком выплат по трудовым договорам</t>
  </si>
  <si>
    <t xml:space="preserve">Освоение средств запланировано на 2-4 квартал 2017 года. </t>
  </si>
  <si>
    <t>Оплата произведена на основании заключенного договора , согласно выставленных счет-фактур, приобретены огнетушители порошковые и аккумулятор АКБ-7. Освоение остатка бюджетных средств до конца отчетного года</t>
  </si>
  <si>
    <t>За отчетный период заключен договор, оплата производится на основание предоставления исполнителем подтверждающих документов</t>
  </si>
  <si>
    <t>Освоение средств запланировано на 2-3 квартал 2017 года, проведение спортивных мероприятий на празднование "Проводов русской зимы" и "Дня рыбака"</t>
  </si>
  <si>
    <t>Освоение средств в случае введения ЧС</t>
  </si>
  <si>
    <t>Исполнение плана по предоставлению иных межбюджетных трансфертов органам местного самоуправления Белоярского района полномочий, переданных органами местного самоуправления поселения на основании соглашений, ежегодно на уровне 100 %, от потребности</t>
  </si>
  <si>
    <t>За отчетный период приобретено и установлено пластиковое окно (61,3 т.р.); проведены профилактические испытания и измерения электрооборудования (80,5т.р.). Заключен договор на разработку энергетического паспорта (42,0 т.р.) оплата во втором квартале 2017 года</t>
  </si>
  <si>
    <t>Запланировано проведение массовых уличных мероприятий с привлечением ДНД, с целью поддержания общественного порядка</t>
  </si>
  <si>
    <t>За отчетный период заключены договора - на выполнение общественных работ безработными гражданами; ремонт и тех. обслуживание уличного освещения; предоставление электроэнергии для уличного освещения; приобретен пиломатериал</t>
  </si>
  <si>
    <t>За отчетный период заключен договор на оказание услуг по очистке проезжей части от снега, оплата производится на основании предоставленных подтверждающих документов</t>
  </si>
  <si>
    <t>Освоение средств запланировано на 2-3 квартал 2017 года</t>
  </si>
  <si>
    <t>о ходе выполнения муниципальных программ городского и сельских поселений Белоярского района за 1 квартал 2017 года</t>
  </si>
  <si>
    <t>Диспансеризация запланирована для 5  муниципальных служащих, освоение средств до 31.12.2017 года. Повышение квалификации планируется провести для 1 муниципального служащего, с выездом за пределы района, освоение средств до 31.08.2017 года.</t>
  </si>
  <si>
    <t>Освоение средств планирутся во 2-4 квартале 2017 года на обновление и дополнение резерва материальных ресурсов</t>
  </si>
  <si>
    <t>Подготовка документов для заключения договоров на изготовление инфомационного материала и поставку пожарного оборудования. Освоение бюджетных средств до 31.12.2017 года.</t>
  </si>
  <si>
    <t>Освоение средств во 2-3 квартале 2017 года. Для обеспечения деятельности добровольной народной дружины планируется приобретение опозновательных жилетов, свистков и фонарей.</t>
  </si>
  <si>
    <t>За отчетный период заключены договора - на выполнение общественных работ безработными гражданами; ремонт и тех. обслуживание уличного освещения; предоставление электроэнергии для уличного освещения. Подготовка документов для заключения МК на выполнение работ по разбору ветхого жилья; очистка территории сельского кладбища; на изготовление и установку монумента, посвещенного победе в ВОВ</t>
  </si>
  <si>
    <t>Реализация мероприятия во 2 квартале 2017 года</t>
  </si>
  <si>
    <t>Проведение аукциона для реализации мероприятия запланировано на 2 квартал 2017 года. Освоение бюджетных средств до конца отчетного года</t>
  </si>
  <si>
    <t>Освоение средств в соответствии с графиком выплат по трудовым договорам с сотрудниками сельского дома культуры "Прометей", а так же в соответствии с выставленными счетами на основании заключенных договоров</t>
  </si>
  <si>
    <t>Освоение средств в соответствии с графиком выплат по трудовым договорам с сотрудниками спортивного зала "Триумф", а так же в соответствии с выставленными счетами на основании заключенных договоров</t>
  </si>
  <si>
    <t>Заключен договор на оказание услуг по механизированной уборке снега внутрепоселковых дорог. Оплата при предоставлении подтверждающих документов</t>
  </si>
  <si>
    <t>Реализация отдельных государственных полномочий</t>
  </si>
  <si>
    <t xml:space="preserve">Реализация мероприятия осуществляется за счет выплаты доп.пенсии муниципальным служащим и приема заявлений от граждан для компенсации стоимости проезда. За отчетный период заявлений не поступало. 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</si>
  <si>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</si>
  <si>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За отчетный период заключены договора на выполнение общественных работ безработными гражданами; предоставление электроэнергии для уличного освещения. Запланировано проведение работ по сносу дома на 2 квартал 2017 года, работы по благоустройству.</t>
  </si>
  <si>
    <t>Освоение бюджетных средств запланировано на 2 квартал 2017 года</t>
  </si>
  <si>
    <t>Освоение бюджетных средств запланировано на 2-4 квартал 2017 года</t>
  </si>
  <si>
    <t>Освоение средств осуществляется согласно графика выплат по трудовым договорам</t>
  </si>
  <si>
    <t>Освоение средств до 31.12.2017 года</t>
  </si>
  <si>
    <t>Администрация сельского поселения Сорум</t>
  </si>
  <si>
    <t>Образовательные  мероприятия запланированы на май и октябрь 2017 года. Финансирование в июне и ноябре 2017 года.</t>
  </si>
  <si>
    <t>За отчетный период заявки со стороны субъектов предпринимательства на получении субсидий не поступали. Проводятся мероприятия по привлечению  субъектов.</t>
  </si>
  <si>
    <t>Заключение договора о проведении мониторинга запланировано на  апрель 2017 года. Исполнение май 2017 года. Финансирование в июне 2017г.</t>
  </si>
  <si>
    <t>Лимиты бюджетных асссигнований ХМАО на реализацию мероприятий были доведены  в конце февраля 2017г.</t>
  </si>
  <si>
    <t xml:space="preserve">Муниципальный конкурс Предприниматель года пройдет в мае 2017 года.  Финансирование в июне 2017г. </t>
  </si>
  <si>
    <t>Освоение средств планируется в декабре 2017 года в связи с проведением окружной выставки-ярмарки "Товары земли Югорской".</t>
  </si>
  <si>
    <t xml:space="preserve">Запланировано проведение 3-х образовательных мероприятий в апреле-мае 2017 года. Финансирование в июне 2017 года. </t>
  </si>
  <si>
    <t>Проведение конкурса  запланировано на май 2017 года</t>
  </si>
  <si>
    <t>Начало финансирования запланировано на июнь  2017 года</t>
  </si>
  <si>
    <t>Освоение средств по мероприятию запланировано на 2-3 квартал 2017г.</t>
  </si>
  <si>
    <t>Освоение средств по данному мероприятию пзапланировано на 2-4 квартал 2017</t>
  </si>
  <si>
    <t>В рамках мероприятий по благоустройству поселения заключено 8 договоров, в том числе по  уборке территории поселка, по  ремонту и тех.обслуживанию уличного освещения; оплата уличного освещения. Освоение бюджетных средств в соответствии с выставленными счетами</t>
  </si>
  <si>
    <t>Освоение бюджетных средств запланировано на  2 квартал 2017 года.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</si>
  <si>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</si>
  <si>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общего образования»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</si>
  <si>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</si>
  <si>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</si>
  <si>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</si>
  <si>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«Обеспечение функций управления в сфере образования»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</si>
  <si>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</si>
  <si>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</si>
  <si>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«Социальная поддержка отдельных категорий граждан»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</si>
  <si>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</si>
  <si>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«Обеспечение функций управления в социальной сфере»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</si>
  <si>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</si>
  <si>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библиотечного дела»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</si>
  <si>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выставочного дела»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</si>
  <si>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</si>
  <si>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культурного разнообразия»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</si>
  <si>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</si>
  <si>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</si>
  <si>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</si>
  <si>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</si>
  <si>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</si>
  <si>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.5"/>
        <rFont val="Times New Roman"/>
        <family val="1"/>
        <charset val="204"/>
      </rPr>
      <t xml:space="preserve">Основное мероприятие: </t>
    </r>
    <r>
      <rPr>
        <sz val="10.5"/>
        <rFont val="Times New Roman"/>
        <family val="1"/>
        <charset val="204"/>
      </rPr>
      <t>Развитие материально - технической базы учреждений физической культуры и спорта (ДЮСШ) (МАУ "Дворец спорта")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</si>
  <si>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</si>
  <si>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</si>
  <si>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</si>
  <si>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</si>
  <si>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</si>
  <si>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</si>
  <si>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</si>
  <si>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</si>
  <si>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с/х продукции, связанных с участием сельскохозяйственных предприятий в конкурсах профессионального мастерства»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</si>
  <si>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и приобретение жилья»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</si>
  <si>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</si>
  <si>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</si>
  <si>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</si>
  <si>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</si>
  <si>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</si>
  <si>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</si>
  <si>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</si>
  <si>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</si>
  <si>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</si>
  <si>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</si>
  <si>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</si>
  <si>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</si>
  <si>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«Проектирование и строительство отдельных постов пожарной охраны и пожарных водоемов 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</si>
  <si>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«Противопожарная пропаганда и обучение населения городского поселения Белоярский мерам пожарной безопасности»</t>
    </r>
  </si>
  <si>
    <r>
      <t>Основное мероприятие</t>
    </r>
    <r>
      <rPr>
        <sz val="10.5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</si>
  <si>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</si>
  <si>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.5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</si>
  <si>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</si>
  <si>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</si>
  <si>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</si>
  <si>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</si>
  <si>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</si>
  <si>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</si>
  <si>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</si>
  <si>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</si>
  <si>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</si>
  <si>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</si>
  <si>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</si>
  <si>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</si>
  <si>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</si>
  <si>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</si>
  <si>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</si>
  <si>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</si>
  <si>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</si>
  <si>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</si>
  <si>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t>Долговые обязательства (муниципальный долг) отсутствуют.  Планируется привлечение бюджетного кредита в апреле-мае 2017 года. Процедура возврата предусмотрена во втором полугодии 2017 года.</t>
  </si>
  <si>
    <t>Заключены договора на оплату коммунальных услуг; на проведение оценки объектов недвижимости (ИП Шихалиев Р.Г., ИП Терновой К.В.).; заключен договор с Югорским фондом капитального строительства (взносы на капремонт имущества МО).</t>
  </si>
  <si>
    <t>Размещен муниципальный заказ на оказание услуг по ведению регулярного наблюдения на сумму 38,3 тыс. рублей</t>
  </si>
  <si>
    <t>Заключен МК на выполнение лесоустроительных работ в городских лесах, срок исполнения - декабрь 2017г. (переходящие обязательства 2016г.)</t>
  </si>
  <si>
    <t>Размещен муниципальный заказ на заключение МК (СМР). Планируемый срок заключения МК  - апрель 2017г. (НМЦ 1293,4т.р., срок - 30.06.2017г.)</t>
  </si>
  <si>
    <t>Проектные работы по объекту выполнены. Проектная документация находится на   гос.экологической экспертизе.</t>
  </si>
  <si>
    <t>Размещен муниципальный заказ на заключение МК (ПИР+ПСД). Заключение МК  запланировано   на апрель 2017 года. Средств МБ не достаточно. Для выполнения всего комплекса работ по инженерным изысканиям, проектированию и экспертизам (экологической и государственной) требуется дополнительно 2 500,00 тыс. руб. В дальнейшем заявка на софинансирование по гос.программе будет направлена в АО.</t>
  </si>
  <si>
    <t>Готова проектно-сметная документация, проведена экспертиза стоимости строительства. Лимиты АО поступили 31.03.2017 г., освоение средств по графику июль-ноябрь 2017г.</t>
  </si>
  <si>
    <t>Оплата по договорам (6 народных дружинников)</t>
  </si>
  <si>
    <t>Освоение бюджетных средств за текущий период произведено в соответветствии с сетевым графиком</t>
  </si>
  <si>
    <t>Исп. Моргунова Е.В.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</si>
  <si>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</si>
  <si>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</si>
  <si>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___________________________</t>
  </si>
  <si>
    <t>Освоение средств согласно графика проведения мероприятий культуры</t>
  </si>
  <si>
    <t>Подготовка документов для заключения договоров на регулярные автомобильные перевозки, по направлениям с.п.Лыхма и с.п. В-Казымский. Освоение средств июнь-декабрь 2017 года</t>
  </si>
  <si>
    <t xml:space="preserve">Освоение средств в каникулярное время </t>
  </si>
  <si>
    <t xml:space="preserve">Освоены бюджетные средства по направлениям: 1) 91,9 т.р.на выплату стипендии; 2) 7,0 т.р. районная конференция "Шаг в будущее"; 3) 6,5 т.р. Молодежные Кирилло Мефодиевские чтения </t>
  </si>
  <si>
    <t>Сиситема работы учителей по подгтовке обущающихся к ГИА</t>
  </si>
  <si>
    <t>Освоение средств во 2 квартале 2017 года</t>
  </si>
  <si>
    <t>Оказание социальной поддержки отдельным категориям граждан производится по мере обращения граждан, оказавшихся в трудной жизненной ситуации. За отчетный период оказана помощь 119 гражданам</t>
  </si>
  <si>
    <t>В отчетном периоде средства Федерального бюджета не поступали</t>
  </si>
  <si>
    <t>Проведение конкурса запланировано на 2 квартал 2017 года</t>
  </si>
  <si>
    <t>Плановое проведение концертов в мае 2017 года</t>
  </si>
  <si>
    <t>Плановое проведение праздника 12 июня 2017 года</t>
  </si>
  <si>
    <t>Основные мероприятия запланированы на 2-4 квартал 2017г. Освоены средства на приобретение принтера для БИЦ Квадрат в сумме 220,0 т.р.; приобретена печатающая головка для широкоформатного принтера ЦКиД Камертон в сумме 135,5 т.р.</t>
  </si>
  <si>
    <t>Приобретено  вертикальное подъемное устройство  для инвалидов и маломобильных групп населения в ДЮСШа</t>
  </si>
  <si>
    <t xml:space="preserve">Освоение средств запланировано на 2 квартал 2017г. </t>
  </si>
  <si>
    <t>Объект введен в эксплуатацию. Предусмотренные оимиты 2017 года планируется направить на строительство объекта "Застройка микрорайона 5А в г.Белоярский. Инженерные сети. 3 этап"</t>
  </si>
  <si>
    <t>Заключен МК на выполнение инженерных  изысканий под строительство объекта "Инженерные сети микрорайона 3А г.Белоярский. 3 этап. Ливневая канализация", сумма - 300т.р., срок исполнения - 04.05.2017г. Отсаток планируется направить на проведение экспертизы достоверности сметной стоимости</t>
  </si>
  <si>
    <t>Заключен МК по проверке сметной стоимости объекта  от 06.02.2017г., срок исполнения - апрель 2017г. Остаток средств планируется направить на корректировку СД</t>
  </si>
  <si>
    <t>Исполнен МК, переходящий с 2016 года. Заключены 3 МК на сумму 220 т.р., исполнение по которым предусмотрено в 2 квартале 2017г. Остаток средств запланирован на размещение муниципального заказа на выполнение работ до конца 2017 года</t>
  </si>
  <si>
    <t>Плановое проведение аукциона во 2 квартале 2017 года</t>
  </si>
  <si>
    <t>Срок исполнения МК - 31.03.2017г. Прием и оплата выполненных работ будут произведены в соответствии с МК в течении 15 рабочих дней.</t>
  </si>
  <si>
    <t>за отчетный период заключены 7 МК по разработке ПД на сумму 2280,4 т.р.; по строительству и реконструкции объектов благоустройства капитального характера заключены 13 МК на сумму 66 860,9 т.р., объявлено 3 аукциона на общую сумму 11 223,7 т.р.; на благоустройство набережной объявлено 2 аукциона общая сумма 20 000,0 т.р.; заключено 2 МК на сумму 3 405,3 т.р. по озеленению территории; прочее благоустройство заключено 22 МК и объявлен 1 аукцион на общую сумму 12 084,4 т.р.; заключено 8 МК и объялен 1 аукцион по уличному освещению сумма 10 366,2 т.р.</t>
  </si>
  <si>
    <t>Заключен МК, срок исполнения 3 квартал 2017 года</t>
  </si>
  <si>
    <t>Материальные затраты на реализацию отдельнызх переданных государственных полномочий, в отчетном периоде финансирование не поступало</t>
  </si>
  <si>
    <t>Освоение бюджетных средств во 2-3 квартале 2017 года</t>
  </si>
  <si>
    <t>Заключены 2 МК на хранение АТЗ и хранение ДЭС, освоение согласно условий договора</t>
  </si>
  <si>
    <t>Повышение уровня благоустройства территории гороского поселения Белоярский по отношению к предыдущему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</si>
</sst>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_р_."/>
    <numFmt numFmtId="168" formatCode="#,##0.0_р_.;\-#,##0.0_р_."/>
    <numFmt numFmtId="169" formatCode="_-* #,##0.0_р_._-;\-* #,##0.0_р_._-;_-* &quot;-&quot;_р_._-;_-@_-"/>
    <numFmt numFmtId="170" formatCode="0.000"/>
    <numFmt numFmtId="171" formatCode="#,##0.0_ ;\-#,##0.0\ 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4"/>
      <color rgb="FFFF0000"/>
      <name val="Times New Roman"/>
      <family val="1"/>
      <charset val="204"/>
    </font>
    <font>
      <b/>
      <u/>
      <sz val="10.5"/>
      <name val="Times New Roman"/>
      <family val="1"/>
      <charset val="204"/>
    </font>
    <font>
      <sz val="10.5"/>
      <color theme="3" tint="-0.249977111117893"/>
      <name val="Times New Roman"/>
      <family val="1"/>
      <charset val="204"/>
    </font>
    <font>
      <b/>
      <sz val="10.5"/>
      <color theme="3" tint="-0.249977111117893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u/>
      <sz val="10.5"/>
      <name val="Times New Roman"/>
      <family val="1"/>
      <charset val="204"/>
    </font>
    <font>
      <strike/>
      <sz val="10.5"/>
      <name val="Times New Roman"/>
      <family val="1"/>
      <charset val="204"/>
    </font>
    <font>
      <sz val="10.5"/>
      <name val="Calibri"/>
      <family val="2"/>
      <charset val="204"/>
      <scheme val="minor"/>
    </font>
    <font>
      <vertAlign val="superscript"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sz val="14"/>
      <color theme="3" tint="-0.249977111117893"/>
      <name val="Times New Roman"/>
      <family val="1"/>
      <charset val="204"/>
    </font>
    <font>
      <sz val="10.5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Times New Roman"/>
      <family val="1"/>
      <charset val="204"/>
    </font>
    <font>
      <sz val="12"/>
      <color theme="3" tint="-0.249977111117893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</cellStyleXfs>
  <cellXfs count="34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10" fillId="0" borderId="0" xfId="0" applyFont="1" applyBorder="1"/>
    <xf numFmtId="165" fontId="18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9" fontId="3" fillId="0" borderId="1" xfId="3" applyNumberFormat="1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6" fontId="3" fillId="0" borderId="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67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1" fontId="3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9" fontId="3" fillId="0" borderId="1" xfId="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170" fontId="3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" fontId="3" fillId="6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16" fontId="3" fillId="6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16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/>
    <xf numFmtId="0" fontId="6" fillId="0" borderId="0" xfId="0" applyFont="1" applyAlignment="1">
      <alignment vertical="center"/>
    </xf>
    <xf numFmtId="16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wrapText="1"/>
    </xf>
    <xf numFmtId="0" fontId="22" fillId="0" borderId="1" xfId="0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" fontId="3" fillId="6" borderId="2" xfId="0" applyNumberFormat="1" applyFont="1" applyFill="1" applyBorder="1" applyAlignment="1">
      <alignment horizontal="center" vertical="top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6" borderId="2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9" fontId="3" fillId="0" borderId="1" xfId="3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center" vertical="center"/>
    </xf>
    <xf numFmtId="9" fontId="3" fillId="0" borderId="10" xfId="3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5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16" fontId="4" fillId="0" borderId="1" xfId="0" applyNumberFormat="1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5" xfId="0" applyNumberFormat="1" applyFont="1" applyFill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shrinkToFit="1"/>
    </xf>
    <xf numFmtId="16" fontId="4" fillId="0" borderId="1" xfId="0" applyNumberFormat="1" applyFont="1" applyBorder="1" applyAlignment="1">
      <alignment horizontal="center" vertical="center"/>
    </xf>
    <xf numFmtId="16" fontId="17" fillId="0" borderId="1" xfId="0" applyNumberFormat="1" applyFont="1" applyBorder="1" applyAlignment="1">
      <alignment vertical="top" wrapText="1"/>
    </xf>
    <xf numFmtId="0" fontId="19" fillId="0" borderId="0" xfId="0" applyFont="1" applyAlignment="1">
      <alignment horizontal="left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2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top"/>
    </xf>
    <xf numFmtId="0" fontId="4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center" wrapText="1"/>
    </xf>
    <xf numFmtId="164" fontId="16" fillId="6" borderId="1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26" fillId="0" borderId="0" xfId="0" applyFont="1"/>
    <xf numFmtId="0" fontId="22" fillId="7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2" fillId="6" borderId="0" xfId="0" applyFont="1" applyFill="1"/>
    <xf numFmtId="0" fontId="2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/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16" fontId="3" fillId="9" borderId="1" xfId="0" applyNumberFormat="1" applyFont="1" applyFill="1" applyBorder="1" applyAlignment="1">
      <alignment vertical="top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0" xfId="0" applyFont="1" applyFill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left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NumberFormat="1" applyFont="1" applyFill="1" applyBorder="1" applyAlignment="1" applyProtection="1">
      <alignment vertical="center"/>
    </xf>
    <xf numFmtId="0" fontId="4" fillId="9" borderId="1" xfId="0" applyNumberFormat="1" applyFont="1" applyFill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4" fillId="9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9" borderId="1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164" fontId="2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2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8" xfId="0" applyFont="1" applyFill="1" applyBorder="1" applyAlignment="1">
      <alignment horizontal="left" vertical="center" wrapText="1"/>
    </xf>
    <xf numFmtId="0" fontId="15" fillId="8" borderId="9" xfId="0" applyFont="1" applyFill="1" applyBorder="1" applyAlignment="1">
      <alignment horizontal="left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5" xfId="0" applyFont="1" applyFill="1" applyBorder="1" applyAlignment="1">
      <alignment horizontal="left" vertical="center" wrapText="1"/>
    </xf>
    <xf numFmtId="0" fontId="15" fillId="8" borderId="7" xfId="0" applyFont="1" applyFill="1" applyBorder="1" applyAlignment="1">
      <alignment horizontal="left" vertical="center" wrapText="1"/>
    </xf>
    <xf numFmtId="0" fontId="15" fillId="8" borderId="13" xfId="0" applyFont="1" applyFill="1" applyBorder="1" applyAlignment="1">
      <alignment horizontal="left" vertical="center" wrapText="1"/>
    </xf>
    <xf numFmtId="0" fontId="15" fillId="8" borderId="11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94"/>
  <sheetViews>
    <sheetView view="pageBreakPreview" zoomScale="70" zoomScaleNormal="100" zoomScaleSheetLayoutView="70" workbookViewId="0">
      <pane xSplit="2" ySplit="7" topLeftCell="G207" activePane="bottomRight" state="frozen"/>
      <selection pane="topRight" activeCell="C1" sqref="C1"/>
      <selection pane="bottomLeft" activeCell="A8" sqref="A8"/>
      <selection pane="bottomRight" activeCell="U215" sqref="U215"/>
    </sheetView>
  </sheetViews>
  <sheetFormatPr defaultRowHeight="13.5" outlineLevelRow="3" outlineLevelCol="1" x14ac:dyDescent="0.25"/>
  <cols>
    <col min="1" max="1" width="4.140625" style="145" customWidth="1"/>
    <col min="2" max="2" width="42.85546875" style="146" bestFit="1" customWidth="1"/>
    <col min="3" max="3" width="15.28515625" style="144" customWidth="1"/>
    <col min="4" max="4" width="17.140625" style="144" customWidth="1" outlineLevel="1"/>
    <col min="5" max="5" width="18.42578125" style="144" customWidth="1" outlineLevel="1"/>
    <col min="6" max="6" width="14.140625" style="144" customWidth="1" outlineLevel="1"/>
    <col min="7" max="7" width="13.5703125" style="144" customWidth="1"/>
    <col min="8" max="8" width="15.5703125" style="144" customWidth="1"/>
    <col min="9" max="9" width="15.42578125" style="144" customWidth="1" outlineLevel="1"/>
    <col min="10" max="10" width="14.28515625" style="144" customWidth="1" outlineLevel="1"/>
    <col min="11" max="11" width="15.7109375" style="144" customWidth="1" outlineLevel="1"/>
    <col min="12" max="12" width="10.85546875" style="144" customWidth="1"/>
    <col min="13" max="13" width="10.85546875" style="145" bestFit="1" customWidth="1"/>
    <col min="14" max="14" width="17.85546875" style="145" customWidth="1"/>
    <col min="15" max="15" width="10.85546875" style="145" bestFit="1" customWidth="1"/>
    <col min="16" max="16" width="14.7109375" style="145" customWidth="1"/>
    <col min="17" max="17" width="8.5703125" style="145" customWidth="1"/>
    <col min="18" max="18" width="15.42578125" style="145" customWidth="1"/>
    <col min="19" max="19" width="8.7109375" style="145" customWidth="1"/>
    <col min="20" max="20" width="12.42578125" style="145" bestFit="1" customWidth="1"/>
    <col min="21" max="21" width="60.85546875" style="210" customWidth="1"/>
    <col min="22" max="16384" width="9.140625" style="144"/>
  </cols>
  <sheetData>
    <row r="1" spans="1:21" s="211" customFormat="1" ht="15" customHeight="1" x14ac:dyDescent="0.25">
      <c r="A1" s="302" t="s">
        <v>67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</row>
    <row r="2" spans="1:21" s="211" customFormat="1" ht="18.75" x14ac:dyDescent="0.25">
      <c r="A2" s="302" t="s">
        <v>461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</row>
    <row r="3" spans="1:21" x14ac:dyDescent="0.25">
      <c r="O3" s="147"/>
      <c r="P3" s="147"/>
      <c r="Q3" s="147"/>
      <c r="R3" s="147"/>
      <c r="S3" s="147"/>
      <c r="T3" s="147"/>
      <c r="U3" s="148"/>
    </row>
    <row r="4" spans="1:21" s="90" customFormat="1" ht="42.75" customHeight="1" x14ac:dyDescent="0.25">
      <c r="A4" s="286" t="s">
        <v>0</v>
      </c>
      <c r="B4" s="287" t="s">
        <v>16</v>
      </c>
      <c r="C4" s="286" t="s">
        <v>683</v>
      </c>
      <c r="D4" s="286"/>
      <c r="E4" s="286"/>
      <c r="F4" s="286"/>
      <c r="G4" s="286" t="s">
        <v>10</v>
      </c>
      <c r="H4" s="286" t="s">
        <v>462</v>
      </c>
      <c r="I4" s="286"/>
      <c r="J4" s="286"/>
      <c r="K4" s="286"/>
      <c r="L4" s="286" t="s">
        <v>10</v>
      </c>
      <c r="M4" s="289" t="s">
        <v>87</v>
      </c>
      <c r="N4" s="290"/>
      <c r="O4" s="290"/>
      <c r="P4" s="290"/>
      <c r="Q4" s="290"/>
      <c r="R4" s="290"/>
      <c r="S4" s="290"/>
      <c r="T4" s="295"/>
      <c r="U4" s="286" t="s">
        <v>61</v>
      </c>
    </row>
    <row r="5" spans="1:21" s="90" customFormat="1" x14ac:dyDescent="0.25">
      <c r="A5" s="286"/>
      <c r="B5" s="303"/>
      <c r="C5" s="286" t="s">
        <v>1</v>
      </c>
      <c r="D5" s="286" t="s">
        <v>2</v>
      </c>
      <c r="E5" s="286"/>
      <c r="F5" s="286"/>
      <c r="G5" s="286"/>
      <c r="H5" s="286" t="s">
        <v>1</v>
      </c>
      <c r="I5" s="286" t="s">
        <v>2</v>
      </c>
      <c r="J5" s="286"/>
      <c r="K5" s="286"/>
      <c r="L5" s="286"/>
      <c r="M5" s="291" t="s">
        <v>1</v>
      </c>
      <c r="N5" s="292"/>
      <c r="O5" s="289" t="s">
        <v>2</v>
      </c>
      <c r="P5" s="290"/>
      <c r="Q5" s="290"/>
      <c r="R5" s="290"/>
      <c r="S5" s="290"/>
      <c r="T5" s="295"/>
      <c r="U5" s="304"/>
    </row>
    <row r="6" spans="1:21" s="90" customFormat="1" ht="28.5" customHeight="1" x14ac:dyDescent="0.25">
      <c r="A6" s="286"/>
      <c r="B6" s="303"/>
      <c r="C6" s="286"/>
      <c r="D6" s="287" t="s">
        <v>4</v>
      </c>
      <c r="E6" s="287" t="s">
        <v>5</v>
      </c>
      <c r="F6" s="287" t="s">
        <v>64</v>
      </c>
      <c r="G6" s="286"/>
      <c r="H6" s="286"/>
      <c r="I6" s="287" t="s">
        <v>4</v>
      </c>
      <c r="J6" s="287" t="s">
        <v>5</v>
      </c>
      <c r="K6" s="287" t="s">
        <v>64</v>
      </c>
      <c r="L6" s="286"/>
      <c r="M6" s="293"/>
      <c r="N6" s="294"/>
      <c r="O6" s="289" t="s">
        <v>4</v>
      </c>
      <c r="P6" s="290"/>
      <c r="Q6" s="289" t="s">
        <v>5</v>
      </c>
      <c r="R6" s="290"/>
      <c r="S6" s="289" t="s">
        <v>64</v>
      </c>
      <c r="T6" s="295"/>
      <c r="U6" s="304"/>
    </row>
    <row r="7" spans="1:21" s="90" customFormat="1" x14ac:dyDescent="0.25">
      <c r="A7" s="286"/>
      <c r="B7" s="288"/>
      <c r="C7" s="286"/>
      <c r="D7" s="288"/>
      <c r="E7" s="288"/>
      <c r="F7" s="288"/>
      <c r="G7" s="286"/>
      <c r="H7" s="286"/>
      <c r="I7" s="288"/>
      <c r="J7" s="288"/>
      <c r="K7" s="288"/>
      <c r="L7" s="286"/>
      <c r="M7" s="128" t="s">
        <v>86</v>
      </c>
      <c r="N7" s="128" t="s">
        <v>81</v>
      </c>
      <c r="O7" s="128" t="s">
        <v>86</v>
      </c>
      <c r="P7" s="128" t="s">
        <v>81</v>
      </c>
      <c r="Q7" s="128" t="s">
        <v>86</v>
      </c>
      <c r="R7" s="128" t="s">
        <v>81</v>
      </c>
      <c r="S7" s="128" t="s">
        <v>86</v>
      </c>
      <c r="T7" s="128" t="s">
        <v>81</v>
      </c>
      <c r="U7" s="304"/>
    </row>
    <row r="8" spans="1:21" s="150" customFormat="1" ht="34.5" customHeight="1" x14ac:dyDescent="0.25">
      <c r="A8" s="14"/>
      <c r="B8" s="15" t="s">
        <v>7</v>
      </c>
      <c r="C8" s="16">
        <f>SUM(D8:F8)</f>
        <v>2635908.9899999998</v>
      </c>
      <c r="D8" s="16">
        <f t="shared" ref="D8:L8" si="0">D9+D24+D46+D59+D65+D108+D138+D146+D159+D162+D179+D197+D207+D220+D238+D244+D248+D263+D271</f>
        <v>1330821.8899999997</v>
      </c>
      <c r="E8" s="16">
        <f t="shared" si="0"/>
        <v>1304137.3999999999</v>
      </c>
      <c r="F8" s="16">
        <f t="shared" si="0"/>
        <v>949.7</v>
      </c>
      <c r="G8" s="16">
        <f t="shared" si="0"/>
        <v>104749.79999999999</v>
      </c>
      <c r="H8" s="16">
        <f t="shared" si="0"/>
        <v>549896.12000000011</v>
      </c>
      <c r="I8" s="16">
        <f t="shared" si="0"/>
        <v>288647.49999999994</v>
      </c>
      <c r="J8" s="16">
        <f t="shared" si="0"/>
        <v>247447.91999999998</v>
      </c>
      <c r="K8" s="16">
        <f t="shared" si="0"/>
        <v>0</v>
      </c>
      <c r="L8" s="16">
        <f t="shared" si="0"/>
        <v>15426.599999999999</v>
      </c>
      <c r="M8" s="16">
        <f>IFERROR(H8/C8*100,"-")</f>
        <v>20.861726337524278</v>
      </c>
      <c r="N8" s="16">
        <f>C8-H8</f>
        <v>2086012.8699999996</v>
      </c>
      <c r="O8" s="16">
        <f>IFERROR(I8/D8*100,"-")</f>
        <v>21.68941630498729</v>
      </c>
      <c r="P8" s="16">
        <f>D8-I8</f>
        <v>1042174.3899999997</v>
      </c>
      <c r="Q8" s="16">
        <f>IFERROR(J8/E8*100,"-")</f>
        <v>18.97406822317955</v>
      </c>
      <c r="R8" s="16">
        <f>E8-J8</f>
        <v>1056689.48</v>
      </c>
      <c r="S8" s="16">
        <f>IFERROR(K8/F8*100,"-")</f>
        <v>0</v>
      </c>
      <c r="T8" s="16">
        <f>F8-K8</f>
        <v>949.7</v>
      </c>
      <c r="U8" s="149"/>
    </row>
    <row r="9" spans="1:21" s="88" customFormat="1" ht="40.5" x14ac:dyDescent="0.25">
      <c r="A9" s="87">
        <v>1</v>
      </c>
      <c r="B9" s="73" t="s">
        <v>6</v>
      </c>
      <c r="C9" s="35">
        <f t="shared" ref="C9:C65" si="1">SUM(D9:F9)</f>
        <v>10370.6</v>
      </c>
      <c r="D9" s="34">
        <f>D10</f>
        <v>4907.3</v>
      </c>
      <c r="E9" s="34">
        <f>E10</f>
        <v>5463.3</v>
      </c>
      <c r="F9" s="34">
        <f>F10</f>
        <v>0</v>
      </c>
      <c r="G9" s="34">
        <f>SUM(G10:G23)</f>
        <v>0</v>
      </c>
      <c r="H9" s="35">
        <f>SUM(I9:K9)</f>
        <v>20</v>
      </c>
      <c r="I9" s="34">
        <f>I10</f>
        <v>20</v>
      </c>
      <c r="J9" s="34">
        <f>J10</f>
        <v>0</v>
      </c>
      <c r="K9" s="34">
        <f>K10</f>
        <v>0</v>
      </c>
      <c r="L9" s="34">
        <f>SUM(L10:L23)</f>
        <v>0</v>
      </c>
      <c r="M9" s="35">
        <f t="shared" ref="M9:M65" si="2">IFERROR(H9/C9*100,"-")</f>
        <v>0.19285287254353653</v>
      </c>
      <c r="N9" s="35">
        <f t="shared" ref="N9:N68" si="3">C9-H9</f>
        <v>10350.6</v>
      </c>
      <c r="O9" s="35">
        <f t="shared" ref="O9:O65" si="4">IFERROR(I9/D9*100,"-")</f>
        <v>0.40755608990687342</v>
      </c>
      <c r="P9" s="35">
        <f t="shared" ref="P9:P68" si="5">D9-I9</f>
        <v>4887.3</v>
      </c>
      <c r="Q9" s="35">
        <f t="shared" ref="Q9:Q65" si="6">IFERROR(J9/E9*100,"-")</f>
        <v>0</v>
      </c>
      <c r="R9" s="35">
        <f t="shared" ref="R9:R68" si="7">E9-J9</f>
        <v>5463.3</v>
      </c>
      <c r="S9" s="35" t="str">
        <f t="shared" ref="S9:S65" si="8">IFERROR(K9/F9*100,"-")</f>
        <v>-</v>
      </c>
      <c r="T9" s="35">
        <f t="shared" ref="T9:T68" si="9">F9-K9</f>
        <v>0</v>
      </c>
      <c r="U9" s="151"/>
    </row>
    <row r="10" spans="1:21" s="90" customFormat="1" ht="40.5" outlineLevel="1" x14ac:dyDescent="0.25">
      <c r="A10" s="130"/>
      <c r="B10" s="46" t="s">
        <v>853</v>
      </c>
      <c r="C10" s="66">
        <f>SUM(D10:F10)</f>
        <v>10370.6</v>
      </c>
      <c r="D10" s="66">
        <f>SUM(D11:D23)</f>
        <v>4907.3</v>
      </c>
      <c r="E10" s="66">
        <f>SUM(E11:E23)</f>
        <v>5463.3</v>
      </c>
      <c r="F10" s="66">
        <f>SUM(F11:F23)</f>
        <v>0</v>
      </c>
      <c r="G10" s="66">
        <v>0</v>
      </c>
      <c r="H10" s="66">
        <f>SUM(I10:K10)</f>
        <v>20</v>
      </c>
      <c r="I10" s="66">
        <f>SUM(I11:I23)</f>
        <v>20</v>
      </c>
      <c r="J10" s="66">
        <v>0</v>
      </c>
      <c r="K10" s="66">
        <f>SUM(K11:K23)</f>
        <v>0</v>
      </c>
      <c r="L10" s="66">
        <v>0</v>
      </c>
      <c r="M10" s="66">
        <f t="shared" si="2"/>
        <v>0.19285287254353653</v>
      </c>
      <c r="N10" s="66">
        <f t="shared" si="3"/>
        <v>10350.6</v>
      </c>
      <c r="O10" s="66">
        <f t="shared" si="4"/>
        <v>0.40755608990687342</v>
      </c>
      <c r="P10" s="66">
        <f t="shared" si="5"/>
        <v>4887.3</v>
      </c>
      <c r="Q10" s="66">
        <f t="shared" si="6"/>
        <v>0</v>
      </c>
      <c r="R10" s="66">
        <f t="shared" si="7"/>
        <v>5463.3</v>
      </c>
      <c r="S10" s="66" t="str">
        <f>IFERROR(K10/F10*100,"-")</f>
        <v>-</v>
      </c>
      <c r="T10" s="66">
        <f t="shared" si="9"/>
        <v>0</v>
      </c>
      <c r="U10" s="152" t="s">
        <v>843</v>
      </c>
    </row>
    <row r="11" spans="1:21" s="90" customFormat="1" ht="43.5" customHeight="1" outlineLevel="2" x14ac:dyDescent="0.25">
      <c r="A11" s="130"/>
      <c r="B11" s="46" t="s">
        <v>3</v>
      </c>
      <c r="C11" s="66">
        <f t="shared" si="1"/>
        <v>50</v>
      </c>
      <c r="D11" s="66">
        <v>5</v>
      </c>
      <c r="E11" s="66">
        <v>45</v>
      </c>
      <c r="F11" s="66">
        <v>0</v>
      </c>
      <c r="G11" s="66">
        <v>0</v>
      </c>
      <c r="H11" s="66">
        <f t="shared" ref="H11:H64" si="10">SUM(I11:K11)</f>
        <v>0</v>
      </c>
      <c r="I11" s="66">
        <v>0</v>
      </c>
      <c r="J11" s="66">
        <v>0</v>
      </c>
      <c r="K11" s="66">
        <v>0</v>
      </c>
      <c r="L11" s="66">
        <v>0</v>
      </c>
      <c r="M11" s="66">
        <f t="shared" si="2"/>
        <v>0</v>
      </c>
      <c r="N11" s="66">
        <f t="shared" si="3"/>
        <v>50</v>
      </c>
      <c r="O11" s="66">
        <f t="shared" si="4"/>
        <v>0</v>
      </c>
      <c r="P11" s="66">
        <f t="shared" si="5"/>
        <v>5</v>
      </c>
      <c r="Q11" s="66">
        <f t="shared" si="6"/>
        <v>0</v>
      </c>
      <c r="R11" s="66">
        <f t="shared" si="7"/>
        <v>45</v>
      </c>
      <c r="S11" s="66" t="str">
        <f t="shared" si="8"/>
        <v>-</v>
      </c>
      <c r="T11" s="66">
        <f t="shared" si="9"/>
        <v>0</v>
      </c>
      <c r="U11" s="153" t="s">
        <v>842</v>
      </c>
    </row>
    <row r="12" spans="1:21" s="90" customFormat="1" ht="43.5" customHeight="1" outlineLevel="2" x14ac:dyDescent="0.25">
      <c r="A12" s="130"/>
      <c r="B12" s="46" t="s">
        <v>381</v>
      </c>
      <c r="C12" s="66">
        <f t="shared" si="1"/>
        <v>250</v>
      </c>
      <c r="D12" s="66">
        <v>80</v>
      </c>
      <c r="E12" s="66">
        <v>170</v>
      </c>
      <c r="F12" s="66">
        <v>0</v>
      </c>
      <c r="G12" s="66">
        <v>0</v>
      </c>
      <c r="H12" s="66">
        <f t="shared" si="10"/>
        <v>0</v>
      </c>
      <c r="I12" s="66">
        <v>0</v>
      </c>
      <c r="J12" s="66">
        <v>0</v>
      </c>
      <c r="K12" s="66">
        <v>0</v>
      </c>
      <c r="L12" s="66">
        <v>0</v>
      </c>
      <c r="M12" s="66">
        <f t="shared" si="2"/>
        <v>0</v>
      </c>
      <c r="N12" s="66">
        <f t="shared" si="3"/>
        <v>250</v>
      </c>
      <c r="O12" s="66">
        <f t="shared" si="4"/>
        <v>0</v>
      </c>
      <c r="P12" s="66">
        <f t="shared" si="5"/>
        <v>80</v>
      </c>
      <c r="Q12" s="66">
        <f t="shared" si="6"/>
        <v>0</v>
      </c>
      <c r="R12" s="66">
        <f t="shared" si="7"/>
        <v>170</v>
      </c>
      <c r="S12" s="66" t="str">
        <f t="shared" si="8"/>
        <v>-</v>
      </c>
      <c r="T12" s="66">
        <f t="shared" si="9"/>
        <v>0</v>
      </c>
      <c r="U12" s="152" t="s">
        <v>844</v>
      </c>
    </row>
    <row r="13" spans="1:21" s="90" customFormat="1" ht="54" outlineLevel="2" x14ac:dyDescent="0.25">
      <c r="A13" s="130"/>
      <c r="B13" s="46" t="s">
        <v>382</v>
      </c>
      <c r="C13" s="66">
        <f t="shared" si="1"/>
        <v>230</v>
      </c>
      <c r="D13" s="66">
        <v>30</v>
      </c>
      <c r="E13" s="66">
        <v>200</v>
      </c>
      <c r="F13" s="66">
        <v>0</v>
      </c>
      <c r="G13" s="66">
        <v>0</v>
      </c>
      <c r="H13" s="66">
        <f t="shared" si="10"/>
        <v>20</v>
      </c>
      <c r="I13" s="66">
        <v>20</v>
      </c>
      <c r="J13" s="66">
        <v>0</v>
      </c>
      <c r="K13" s="66">
        <v>0</v>
      </c>
      <c r="L13" s="66">
        <v>0</v>
      </c>
      <c r="M13" s="66">
        <f t="shared" si="2"/>
        <v>8.695652173913043</v>
      </c>
      <c r="N13" s="66">
        <f t="shared" si="3"/>
        <v>210</v>
      </c>
      <c r="O13" s="66">
        <f t="shared" si="4"/>
        <v>66.666666666666657</v>
      </c>
      <c r="P13" s="66">
        <f t="shared" si="5"/>
        <v>10</v>
      </c>
      <c r="Q13" s="66">
        <f t="shared" si="6"/>
        <v>0</v>
      </c>
      <c r="R13" s="66">
        <f t="shared" si="7"/>
        <v>200</v>
      </c>
      <c r="S13" s="66" t="str">
        <f t="shared" si="8"/>
        <v>-</v>
      </c>
      <c r="T13" s="66">
        <f t="shared" si="9"/>
        <v>0</v>
      </c>
      <c r="U13" s="152" t="s">
        <v>845</v>
      </c>
    </row>
    <row r="14" spans="1:21" s="90" customFormat="1" ht="54.75" customHeight="1" outlineLevel="2" x14ac:dyDescent="0.25">
      <c r="A14" s="130"/>
      <c r="B14" s="46" t="s">
        <v>383</v>
      </c>
      <c r="C14" s="66">
        <f t="shared" si="1"/>
        <v>260</v>
      </c>
      <c r="D14" s="66">
        <v>60</v>
      </c>
      <c r="E14" s="66">
        <v>200</v>
      </c>
      <c r="F14" s="66">
        <v>0</v>
      </c>
      <c r="G14" s="66">
        <v>0</v>
      </c>
      <c r="H14" s="66">
        <f t="shared" si="10"/>
        <v>0</v>
      </c>
      <c r="I14" s="66">
        <v>0</v>
      </c>
      <c r="J14" s="66">
        <v>0</v>
      </c>
      <c r="K14" s="66">
        <v>0</v>
      </c>
      <c r="L14" s="66">
        <v>0</v>
      </c>
      <c r="M14" s="66">
        <f t="shared" si="2"/>
        <v>0</v>
      </c>
      <c r="N14" s="66">
        <f t="shared" si="3"/>
        <v>260</v>
      </c>
      <c r="O14" s="66">
        <f t="shared" si="4"/>
        <v>0</v>
      </c>
      <c r="P14" s="66">
        <f t="shared" si="5"/>
        <v>60</v>
      </c>
      <c r="Q14" s="66">
        <f t="shared" si="6"/>
        <v>0</v>
      </c>
      <c r="R14" s="66">
        <f t="shared" si="7"/>
        <v>200</v>
      </c>
      <c r="S14" s="66" t="str">
        <f t="shared" si="8"/>
        <v>-</v>
      </c>
      <c r="T14" s="66">
        <f t="shared" si="9"/>
        <v>0</v>
      </c>
      <c r="U14" s="152" t="s">
        <v>846</v>
      </c>
    </row>
    <row r="15" spans="1:21" s="90" customFormat="1" ht="27" outlineLevel="2" x14ac:dyDescent="0.25">
      <c r="A15" s="130"/>
      <c r="B15" s="46" t="s">
        <v>384</v>
      </c>
      <c r="C15" s="66">
        <f t="shared" si="1"/>
        <v>260</v>
      </c>
      <c r="D15" s="66">
        <v>60</v>
      </c>
      <c r="E15" s="66">
        <v>200</v>
      </c>
      <c r="F15" s="66">
        <v>0</v>
      </c>
      <c r="G15" s="66">
        <v>0</v>
      </c>
      <c r="H15" s="66">
        <f t="shared" si="10"/>
        <v>0</v>
      </c>
      <c r="I15" s="66">
        <v>0</v>
      </c>
      <c r="J15" s="66">
        <v>0</v>
      </c>
      <c r="K15" s="66">
        <v>0</v>
      </c>
      <c r="L15" s="66">
        <v>0</v>
      </c>
      <c r="M15" s="66">
        <f t="shared" si="2"/>
        <v>0</v>
      </c>
      <c r="N15" s="66">
        <f t="shared" si="3"/>
        <v>260</v>
      </c>
      <c r="O15" s="66">
        <f t="shared" si="4"/>
        <v>0</v>
      </c>
      <c r="P15" s="66">
        <f t="shared" si="5"/>
        <v>60</v>
      </c>
      <c r="Q15" s="66">
        <f t="shared" si="6"/>
        <v>0</v>
      </c>
      <c r="R15" s="66">
        <f t="shared" si="7"/>
        <v>200</v>
      </c>
      <c r="S15" s="66" t="str">
        <f t="shared" si="8"/>
        <v>-</v>
      </c>
      <c r="T15" s="66">
        <f t="shared" si="9"/>
        <v>0</v>
      </c>
      <c r="U15" s="153" t="s">
        <v>840</v>
      </c>
    </row>
    <row r="16" spans="1:21" s="90" customFormat="1" ht="111" customHeight="1" outlineLevel="2" x14ac:dyDescent="0.25">
      <c r="A16" s="130"/>
      <c r="B16" s="46" t="s">
        <v>385</v>
      </c>
      <c r="C16" s="66">
        <f t="shared" si="1"/>
        <v>808.2</v>
      </c>
      <c r="D16" s="66">
        <v>60</v>
      </c>
      <c r="E16" s="66">
        <v>748.2</v>
      </c>
      <c r="F16" s="66">
        <v>0</v>
      </c>
      <c r="G16" s="66">
        <v>0</v>
      </c>
      <c r="H16" s="66">
        <f t="shared" si="10"/>
        <v>0</v>
      </c>
      <c r="I16" s="66">
        <v>0</v>
      </c>
      <c r="J16" s="66">
        <v>0</v>
      </c>
      <c r="K16" s="66">
        <v>0</v>
      </c>
      <c r="L16" s="66">
        <v>0</v>
      </c>
      <c r="M16" s="66">
        <f t="shared" si="2"/>
        <v>0</v>
      </c>
      <c r="N16" s="66">
        <f t="shared" si="3"/>
        <v>808.2</v>
      </c>
      <c r="O16" s="66">
        <f t="shared" si="4"/>
        <v>0</v>
      </c>
      <c r="P16" s="66">
        <f t="shared" si="5"/>
        <v>60</v>
      </c>
      <c r="Q16" s="66">
        <f t="shared" si="6"/>
        <v>0</v>
      </c>
      <c r="R16" s="66">
        <f t="shared" si="7"/>
        <v>748.2</v>
      </c>
      <c r="S16" s="66" t="str">
        <f t="shared" si="8"/>
        <v>-</v>
      </c>
      <c r="T16" s="66">
        <f t="shared" si="9"/>
        <v>0</v>
      </c>
      <c r="U16" s="152" t="s">
        <v>841</v>
      </c>
    </row>
    <row r="17" spans="1:21" s="90" customFormat="1" ht="46.5" customHeight="1" outlineLevel="2" x14ac:dyDescent="0.25">
      <c r="A17" s="130"/>
      <c r="B17" s="46" t="s">
        <v>386</v>
      </c>
      <c r="C17" s="66">
        <f t="shared" si="1"/>
        <v>1068.0999999999999</v>
      </c>
      <c r="D17" s="66">
        <v>100</v>
      </c>
      <c r="E17" s="66">
        <v>968.1</v>
      </c>
      <c r="F17" s="66">
        <v>0</v>
      </c>
      <c r="G17" s="66">
        <v>0</v>
      </c>
      <c r="H17" s="66">
        <f t="shared" si="10"/>
        <v>0</v>
      </c>
      <c r="I17" s="66">
        <v>0</v>
      </c>
      <c r="J17" s="66">
        <v>0</v>
      </c>
      <c r="K17" s="66">
        <v>0</v>
      </c>
      <c r="L17" s="66">
        <v>0</v>
      </c>
      <c r="M17" s="66">
        <f t="shared" si="2"/>
        <v>0</v>
      </c>
      <c r="N17" s="66">
        <f t="shared" si="3"/>
        <v>1068.0999999999999</v>
      </c>
      <c r="O17" s="66">
        <f t="shared" si="4"/>
        <v>0</v>
      </c>
      <c r="P17" s="66">
        <f t="shared" si="5"/>
        <v>100</v>
      </c>
      <c r="Q17" s="66">
        <f t="shared" si="6"/>
        <v>0</v>
      </c>
      <c r="R17" s="66">
        <f t="shared" si="7"/>
        <v>968.1</v>
      </c>
      <c r="S17" s="66" t="str">
        <f t="shared" si="8"/>
        <v>-</v>
      </c>
      <c r="T17" s="66">
        <f t="shared" si="9"/>
        <v>0</v>
      </c>
      <c r="U17" s="152" t="s">
        <v>841</v>
      </c>
    </row>
    <row r="18" spans="1:21" s="90" customFormat="1" ht="121.5" outlineLevel="2" x14ac:dyDescent="0.25">
      <c r="A18" s="130"/>
      <c r="B18" s="46" t="s">
        <v>387</v>
      </c>
      <c r="C18" s="66">
        <f t="shared" si="1"/>
        <v>1770</v>
      </c>
      <c r="D18" s="66">
        <v>270</v>
      </c>
      <c r="E18" s="66">
        <v>1500</v>
      </c>
      <c r="F18" s="66">
        <v>0</v>
      </c>
      <c r="G18" s="66">
        <v>0</v>
      </c>
      <c r="H18" s="66">
        <f t="shared" si="10"/>
        <v>0</v>
      </c>
      <c r="I18" s="66">
        <v>0</v>
      </c>
      <c r="J18" s="66">
        <v>0</v>
      </c>
      <c r="K18" s="66">
        <v>0</v>
      </c>
      <c r="L18" s="66">
        <v>0</v>
      </c>
      <c r="M18" s="66">
        <f t="shared" si="2"/>
        <v>0</v>
      </c>
      <c r="N18" s="66">
        <f t="shared" si="3"/>
        <v>1770</v>
      </c>
      <c r="O18" s="66">
        <f t="shared" si="4"/>
        <v>0</v>
      </c>
      <c r="P18" s="66">
        <f t="shared" si="5"/>
        <v>270</v>
      </c>
      <c r="Q18" s="66">
        <f t="shared" si="6"/>
        <v>0</v>
      </c>
      <c r="R18" s="66">
        <f t="shared" si="7"/>
        <v>1500</v>
      </c>
      <c r="S18" s="66" t="str">
        <f t="shared" si="8"/>
        <v>-</v>
      </c>
      <c r="T18" s="66">
        <f t="shared" si="9"/>
        <v>0</v>
      </c>
      <c r="U18" s="153" t="s">
        <v>841</v>
      </c>
    </row>
    <row r="19" spans="1:21" s="90" customFormat="1" ht="50.25" customHeight="1" outlineLevel="2" x14ac:dyDescent="0.25">
      <c r="A19" s="130"/>
      <c r="B19" s="46" t="s">
        <v>388</v>
      </c>
      <c r="C19" s="66">
        <f t="shared" si="1"/>
        <v>1070</v>
      </c>
      <c r="D19" s="66">
        <v>70</v>
      </c>
      <c r="E19" s="66">
        <v>1000</v>
      </c>
      <c r="F19" s="66">
        <v>0</v>
      </c>
      <c r="G19" s="66">
        <v>0</v>
      </c>
      <c r="H19" s="66">
        <f t="shared" si="10"/>
        <v>0</v>
      </c>
      <c r="I19" s="66">
        <v>0</v>
      </c>
      <c r="J19" s="66">
        <v>0</v>
      </c>
      <c r="K19" s="66">
        <v>0</v>
      </c>
      <c r="L19" s="66">
        <v>0</v>
      </c>
      <c r="M19" s="66">
        <f t="shared" si="2"/>
        <v>0</v>
      </c>
      <c r="N19" s="66">
        <f t="shared" si="3"/>
        <v>1070</v>
      </c>
      <c r="O19" s="66">
        <f t="shared" si="4"/>
        <v>0</v>
      </c>
      <c r="P19" s="66">
        <f t="shared" si="5"/>
        <v>70</v>
      </c>
      <c r="Q19" s="66">
        <f t="shared" si="6"/>
        <v>0</v>
      </c>
      <c r="R19" s="66">
        <f t="shared" si="7"/>
        <v>1000</v>
      </c>
      <c r="S19" s="66" t="str">
        <f t="shared" si="8"/>
        <v>-</v>
      </c>
      <c r="T19" s="66">
        <f t="shared" si="9"/>
        <v>0</v>
      </c>
      <c r="U19" s="153" t="s">
        <v>841</v>
      </c>
    </row>
    <row r="20" spans="1:21" s="90" customFormat="1" ht="30" customHeight="1" outlineLevel="2" x14ac:dyDescent="0.25">
      <c r="A20" s="130"/>
      <c r="B20" s="46" t="s">
        <v>389</v>
      </c>
      <c r="C20" s="66">
        <f t="shared" si="1"/>
        <v>298.5</v>
      </c>
      <c r="D20" s="66">
        <v>15</v>
      </c>
      <c r="E20" s="66">
        <v>283.5</v>
      </c>
      <c r="F20" s="66">
        <v>0</v>
      </c>
      <c r="G20" s="66">
        <v>0</v>
      </c>
      <c r="H20" s="66">
        <f t="shared" si="10"/>
        <v>0</v>
      </c>
      <c r="I20" s="66">
        <v>0</v>
      </c>
      <c r="J20" s="66">
        <v>0</v>
      </c>
      <c r="K20" s="66">
        <v>0</v>
      </c>
      <c r="L20" s="66">
        <v>0</v>
      </c>
      <c r="M20" s="66">
        <f t="shared" si="2"/>
        <v>0</v>
      </c>
      <c r="N20" s="66">
        <f t="shared" si="3"/>
        <v>298.5</v>
      </c>
      <c r="O20" s="66">
        <f t="shared" si="4"/>
        <v>0</v>
      </c>
      <c r="P20" s="66">
        <f t="shared" si="5"/>
        <v>15</v>
      </c>
      <c r="Q20" s="66">
        <f t="shared" si="6"/>
        <v>0</v>
      </c>
      <c r="R20" s="66">
        <f t="shared" si="7"/>
        <v>283.5</v>
      </c>
      <c r="S20" s="66" t="str">
        <f t="shared" si="8"/>
        <v>-</v>
      </c>
      <c r="T20" s="66">
        <f t="shared" si="9"/>
        <v>0</v>
      </c>
      <c r="U20" s="152" t="s">
        <v>847</v>
      </c>
    </row>
    <row r="21" spans="1:21" s="90" customFormat="1" ht="27.75" customHeight="1" outlineLevel="2" x14ac:dyDescent="0.25">
      <c r="A21" s="130"/>
      <c r="B21" s="46" t="s">
        <v>390</v>
      </c>
      <c r="C21" s="66">
        <f t="shared" si="1"/>
        <v>233.5</v>
      </c>
      <c r="D21" s="66">
        <v>85</v>
      </c>
      <c r="E21" s="66">
        <v>148.5</v>
      </c>
      <c r="F21" s="66">
        <v>0</v>
      </c>
      <c r="G21" s="66">
        <v>0</v>
      </c>
      <c r="H21" s="66">
        <f t="shared" si="10"/>
        <v>0</v>
      </c>
      <c r="I21" s="66">
        <v>0</v>
      </c>
      <c r="J21" s="66">
        <v>0</v>
      </c>
      <c r="K21" s="66">
        <v>0</v>
      </c>
      <c r="L21" s="66">
        <v>0</v>
      </c>
      <c r="M21" s="66">
        <f t="shared" si="2"/>
        <v>0</v>
      </c>
      <c r="N21" s="66">
        <f t="shared" si="3"/>
        <v>233.5</v>
      </c>
      <c r="O21" s="66">
        <f t="shared" si="4"/>
        <v>0</v>
      </c>
      <c r="P21" s="66">
        <f t="shared" si="5"/>
        <v>85</v>
      </c>
      <c r="Q21" s="66">
        <f t="shared" si="6"/>
        <v>0</v>
      </c>
      <c r="R21" s="66">
        <f t="shared" si="7"/>
        <v>148.5</v>
      </c>
      <c r="S21" s="66" t="str">
        <f t="shared" si="8"/>
        <v>-</v>
      </c>
      <c r="T21" s="66">
        <f t="shared" si="9"/>
        <v>0</v>
      </c>
      <c r="U21" s="152" t="s">
        <v>847</v>
      </c>
    </row>
    <row r="22" spans="1:21" s="90" customFormat="1" ht="21.75" customHeight="1" outlineLevel="2" x14ac:dyDescent="0.25">
      <c r="A22" s="130"/>
      <c r="B22" s="46" t="s">
        <v>391</v>
      </c>
      <c r="C22" s="66">
        <f>SUM(D22:F22)</f>
        <v>3072.3</v>
      </c>
      <c r="D22" s="66">
        <v>3072.3</v>
      </c>
      <c r="E22" s="66">
        <v>0</v>
      </c>
      <c r="F22" s="66">
        <v>0</v>
      </c>
      <c r="G22" s="66">
        <v>0</v>
      </c>
      <c r="H22" s="66">
        <f>SUM(I22:K22)</f>
        <v>0</v>
      </c>
      <c r="I22" s="66">
        <v>0</v>
      </c>
      <c r="J22" s="66">
        <v>0</v>
      </c>
      <c r="K22" s="66">
        <v>0</v>
      </c>
      <c r="L22" s="66">
        <v>0</v>
      </c>
      <c r="M22" s="66">
        <f>IFERROR(H22/C22*100,"-")</f>
        <v>0</v>
      </c>
      <c r="N22" s="154">
        <f>C22-H22</f>
        <v>3072.3</v>
      </c>
      <c r="O22" s="66">
        <f>IFERROR(I22/D22*100,"-")</f>
        <v>0</v>
      </c>
      <c r="P22" s="66">
        <f>D22-I22</f>
        <v>3072.3</v>
      </c>
      <c r="Q22" s="66" t="str">
        <f>IFERROR(J22/E22*100,"-")</f>
        <v>-</v>
      </c>
      <c r="R22" s="66">
        <f>E22-J22</f>
        <v>0</v>
      </c>
      <c r="S22" s="66" t="str">
        <f>IFERROR(K22/F22*100,"-")</f>
        <v>-</v>
      </c>
      <c r="T22" s="66">
        <f>F22-K22</f>
        <v>0</v>
      </c>
      <c r="U22" s="153" t="s">
        <v>848</v>
      </c>
    </row>
    <row r="23" spans="1:21" s="90" customFormat="1" ht="52.5" customHeight="1" outlineLevel="2" x14ac:dyDescent="0.25">
      <c r="A23" s="130"/>
      <c r="B23" s="46" t="s">
        <v>392</v>
      </c>
      <c r="C23" s="66">
        <f>SUM(D23:F23)</f>
        <v>1000</v>
      </c>
      <c r="D23" s="66">
        <v>1000</v>
      </c>
      <c r="E23" s="66">
        <v>0</v>
      </c>
      <c r="F23" s="66">
        <v>0</v>
      </c>
      <c r="G23" s="66">
        <v>0</v>
      </c>
      <c r="H23" s="66">
        <f>SUM(I23:K23)</f>
        <v>0</v>
      </c>
      <c r="I23" s="66">
        <v>0</v>
      </c>
      <c r="J23" s="66">
        <v>0</v>
      </c>
      <c r="K23" s="66">
        <v>0</v>
      </c>
      <c r="L23" s="66">
        <v>0</v>
      </c>
      <c r="M23" s="66">
        <f>IFERROR(H23/C23*100,"-")</f>
        <v>0</v>
      </c>
      <c r="N23" s="154">
        <f>C23-H23</f>
        <v>1000</v>
      </c>
      <c r="O23" s="66">
        <f>IFERROR(I23/D23*100,"-")</f>
        <v>0</v>
      </c>
      <c r="P23" s="66">
        <f>D23-I23</f>
        <v>1000</v>
      </c>
      <c r="Q23" s="66" t="str">
        <f>IFERROR(J23/E23*100,"-")</f>
        <v>-</v>
      </c>
      <c r="R23" s="66">
        <f>E23-J23</f>
        <v>0</v>
      </c>
      <c r="S23" s="66" t="str">
        <f>IFERROR(K23/F23*100,"-")</f>
        <v>-</v>
      </c>
      <c r="T23" s="66">
        <f>F23-K23</f>
        <v>0</v>
      </c>
      <c r="U23" s="153" t="s">
        <v>935</v>
      </c>
    </row>
    <row r="24" spans="1:21" s="155" customFormat="1" ht="35.25" customHeight="1" x14ac:dyDescent="0.25">
      <c r="A24" s="111">
        <v>2</v>
      </c>
      <c r="B24" s="73" t="s">
        <v>11</v>
      </c>
      <c r="C24" s="35">
        <f>SUM(D24:G24)</f>
        <v>1286189.0999999999</v>
      </c>
      <c r="D24" s="34">
        <f>D25+D33+D38+D44</f>
        <v>222776.80000000002</v>
      </c>
      <c r="E24" s="34">
        <f>E25+E33+E38+E44</f>
        <v>986030.6</v>
      </c>
      <c r="F24" s="34">
        <f>F25+F33+F38+F44</f>
        <v>0</v>
      </c>
      <c r="G24" s="34">
        <f>G25+G33+G38+G44</f>
        <v>77381.7</v>
      </c>
      <c r="H24" s="35">
        <f t="shared" ref="H24:H32" si="11">SUM(I24:L24)</f>
        <v>259664.6</v>
      </c>
      <c r="I24" s="34">
        <f>I25+I33+I38+I44</f>
        <v>62018.2</v>
      </c>
      <c r="J24" s="34">
        <f>J25+J33+J38+J44</f>
        <v>186419</v>
      </c>
      <c r="K24" s="34">
        <f>K25+K33+K38+K44</f>
        <v>0</v>
      </c>
      <c r="L24" s="34">
        <f>L25+L33+L38+L44</f>
        <v>11227.4</v>
      </c>
      <c r="M24" s="35">
        <f>IFERROR(H24/C24*100,"-")</f>
        <v>20.188679876077323</v>
      </c>
      <c r="N24" s="35">
        <f>C24-H24</f>
        <v>1026524.4999999999</v>
      </c>
      <c r="O24" s="36">
        <f t="shared" si="4"/>
        <v>27.838715701096341</v>
      </c>
      <c r="P24" s="35">
        <f t="shared" si="5"/>
        <v>160758.60000000003</v>
      </c>
      <c r="Q24" s="35">
        <f t="shared" si="6"/>
        <v>18.90600555398585</v>
      </c>
      <c r="R24" s="35">
        <f t="shared" si="7"/>
        <v>799611.6</v>
      </c>
      <c r="S24" s="35" t="str">
        <f t="shared" si="8"/>
        <v>-</v>
      </c>
      <c r="T24" s="35">
        <f t="shared" si="9"/>
        <v>0</v>
      </c>
      <c r="U24" s="151"/>
    </row>
    <row r="25" spans="1:21" s="90" customFormat="1" ht="27" outlineLevel="1" x14ac:dyDescent="0.25">
      <c r="A25" s="156"/>
      <c r="B25" s="157" t="s">
        <v>212</v>
      </c>
      <c r="C25" s="117">
        <f>SUM(D25:G25)</f>
        <v>1213560</v>
      </c>
      <c r="D25" s="158">
        <f>D26+D29+D30</f>
        <v>150457.70000000001</v>
      </c>
      <c r="E25" s="158">
        <f>E26+E29+E30</f>
        <v>985900.6</v>
      </c>
      <c r="F25" s="158">
        <f>F26+F29+F30</f>
        <v>0</v>
      </c>
      <c r="G25" s="158">
        <f>G26+G29</f>
        <v>77201.7</v>
      </c>
      <c r="H25" s="158">
        <f t="shared" si="11"/>
        <v>244295.3</v>
      </c>
      <c r="I25" s="158">
        <f>I26+I29+I30</f>
        <v>46648.9</v>
      </c>
      <c r="J25" s="158">
        <f>J26+J29+J30</f>
        <v>186419</v>
      </c>
      <c r="K25" s="158">
        <f>K26+K29+K30</f>
        <v>0</v>
      </c>
      <c r="L25" s="158">
        <f>L26+L29</f>
        <v>11227.4</v>
      </c>
      <c r="M25" s="159">
        <f t="shared" si="2"/>
        <v>20.130467385213752</v>
      </c>
      <c r="N25" s="160">
        <f t="shared" si="3"/>
        <v>969264.7</v>
      </c>
      <c r="O25" s="159">
        <f t="shared" si="4"/>
        <v>31.00466111073079</v>
      </c>
      <c r="P25" s="159">
        <f t="shared" si="5"/>
        <v>103808.80000000002</v>
      </c>
      <c r="Q25" s="159">
        <f t="shared" si="6"/>
        <v>18.908498483518521</v>
      </c>
      <c r="R25" s="159">
        <f t="shared" si="7"/>
        <v>799481.6</v>
      </c>
      <c r="S25" s="159" t="str">
        <f t="shared" si="8"/>
        <v>-</v>
      </c>
      <c r="T25" s="159">
        <f t="shared" si="9"/>
        <v>0</v>
      </c>
      <c r="U25" s="7"/>
    </row>
    <row r="26" spans="1:21" s="90" customFormat="1" ht="27" outlineLevel="2" x14ac:dyDescent="0.25">
      <c r="A26" s="156"/>
      <c r="B26" s="161" t="s">
        <v>854</v>
      </c>
      <c r="C26" s="66">
        <f t="shared" si="1"/>
        <v>1080782</v>
      </c>
      <c r="D26" s="83">
        <f>D27+D28</f>
        <v>98868</v>
      </c>
      <c r="E26" s="83">
        <f>E27+E28</f>
        <v>981914</v>
      </c>
      <c r="F26" s="83">
        <f>F27+F28</f>
        <v>0</v>
      </c>
      <c r="G26" s="83">
        <f>G27+G28</f>
        <v>75201.7</v>
      </c>
      <c r="H26" s="66">
        <f t="shared" si="11"/>
        <v>229615.4</v>
      </c>
      <c r="I26" s="83">
        <f>I27+I28</f>
        <v>33894.5</v>
      </c>
      <c r="J26" s="83">
        <f>J27+J28</f>
        <v>186419</v>
      </c>
      <c r="K26" s="83">
        <f>K27+K28</f>
        <v>0</v>
      </c>
      <c r="L26" s="83">
        <f>L27+L28</f>
        <v>9301.9</v>
      </c>
      <c r="M26" s="66">
        <f t="shared" si="2"/>
        <v>21.245302012801844</v>
      </c>
      <c r="N26" s="66">
        <f t="shared" si="3"/>
        <v>851166.6</v>
      </c>
      <c r="O26" s="66">
        <f t="shared" si="4"/>
        <v>34.282578791924585</v>
      </c>
      <c r="P26" s="66">
        <f t="shared" si="5"/>
        <v>64973.5</v>
      </c>
      <c r="Q26" s="66">
        <f t="shared" si="6"/>
        <v>18.985267548889208</v>
      </c>
      <c r="R26" s="66">
        <f t="shared" si="7"/>
        <v>795495</v>
      </c>
      <c r="S26" s="66" t="str">
        <f t="shared" si="8"/>
        <v>-</v>
      </c>
      <c r="T26" s="66">
        <f t="shared" si="9"/>
        <v>0</v>
      </c>
      <c r="U26" s="7" t="s">
        <v>340</v>
      </c>
    </row>
    <row r="27" spans="1:21" s="90" customFormat="1" ht="54" outlineLevel="3" x14ac:dyDescent="0.25">
      <c r="A27" s="156"/>
      <c r="B27" s="161" t="s">
        <v>338</v>
      </c>
      <c r="C27" s="66">
        <f t="shared" si="1"/>
        <v>349150.6</v>
      </c>
      <c r="D27" s="83">
        <v>39828.6</v>
      </c>
      <c r="E27" s="162">
        <v>309322</v>
      </c>
      <c r="F27" s="162">
        <v>0</v>
      </c>
      <c r="G27" s="162">
        <v>48552.4</v>
      </c>
      <c r="H27" s="66">
        <f t="shared" si="11"/>
        <v>81558.5</v>
      </c>
      <c r="I27" s="83">
        <v>10452.700000000001</v>
      </c>
      <c r="J27" s="162">
        <v>63905.3</v>
      </c>
      <c r="K27" s="124">
        <v>0</v>
      </c>
      <c r="L27" s="124">
        <v>7200.5</v>
      </c>
      <c r="M27" s="66">
        <f t="shared" si="2"/>
        <v>23.359117813344728</v>
      </c>
      <c r="N27" s="66">
        <f t="shared" si="3"/>
        <v>267592.09999999998</v>
      </c>
      <c r="O27" s="66">
        <f t="shared" si="4"/>
        <v>26.244206424529111</v>
      </c>
      <c r="P27" s="66">
        <f t="shared" si="5"/>
        <v>29375.899999999998</v>
      </c>
      <c r="Q27" s="66">
        <f t="shared" si="6"/>
        <v>20.659797880525797</v>
      </c>
      <c r="R27" s="66">
        <f t="shared" si="7"/>
        <v>245416.7</v>
      </c>
      <c r="S27" s="66" t="str">
        <f t="shared" si="8"/>
        <v>-</v>
      </c>
      <c r="T27" s="66">
        <f t="shared" si="9"/>
        <v>0</v>
      </c>
      <c r="U27" s="296"/>
    </row>
    <row r="28" spans="1:21" s="90" customFormat="1" ht="40.5" outlineLevel="3" x14ac:dyDescent="0.25">
      <c r="A28" s="156"/>
      <c r="B28" s="161" t="s">
        <v>339</v>
      </c>
      <c r="C28" s="66">
        <f t="shared" si="1"/>
        <v>731631.4</v>
      </c>
      <c r="D28" s="83">
        <v>59039.4</v>
      </c>
      <c r="E28" s="162">
        <v>672592</v>
      </c>
      <c r="F28" s="162">
        <v>0</v>
      </c>
      <c r="G28" s="162">
        <v>26649.3</v>
      </c>
      <c r="H28" s="66">
        <f t="shared" si="11"/>
        <v>148056.9</v>
      </c>
      <c r="I28" s="83">
        <v>23441.8</v>
      </c>
      <c r="J28" s="162">
        <v>122513.7</v>
      </c>
      <c r="K28" s="124">
        <v>0</v>
      </c>
      <c r="L28" s="124">
        <v>2101.4</v>
      </c>
      <c r="M28" s="66">
        <f t="shared" si="2"/>
        <v>20.236542608750799</v>
      </c>
      <c r="N28" s="66">
        <f t="shared" si="3"/>
        <v>583574.5</v>
      </c>
      <c r="O28" s="66">
        <f t="shared" si="4"/>
        <v>39.705349309105443</v>
      </c>
      <c r="P28" s="66">
        <f t="shared" si="5"/>
        <v>35597.600000000006</v>
      </c>
      <c r="Q28" s="66">
        <f t="shared" si="6"/>
        <v>18.215158669743321</v>
      </c>
      <c r="R28" s="66">
        <f t="shared" si="7"/>
        <v>550078.30000000005</v>
      </c>
      <c r="S28" s="66" t="str">
        <f t="shared" si="8"/>
        <v>-</v>
      </c>
      <c r="T28" s="66">
        <f t="shared" si="9"/>
        <v>0</v>
      </c>
      <c r="U28" s="297"/>
    </row>
    <row r="29" spans="1:21" s="90" customFormat="1" ht="27" outlineLevel="2" x14ac:dyDescent="0.25">
      <c r="A29" s="156"/>
      <c r="B29" s="161" t="s">
        <v>855</v>
      </c>
      <c r="C29" s="66">
        <f>SUM(D29:G29)</f>
        <v>50005.1</v>
      </c>
      <c r="D29" s="83">
        <v>48005.1</v>
      </c>
      <c r="E29" s="162">
        <v>0</v>
      </c>
      <c r="F29" s="162">
        <v>0</v>
      </c>
      <c r="G29" s="162">
        <v>2000</v>
      </c>
      <c r="H29" s="66">
        <f t="shared" si="11"/>
        <v>14238.8</v>
      </c>
      <c r="I29" s="83">
        <v>12313.3</v>
      </c>
      <c r="J29" s="162">
        <v>0</v>
      </c>
      <c r="K29" s="124">
        <v>0</v>
      </c>
      <c r="L29" s="124">
        <v>1925.5</v>
      </c>
      <c r="M29" s="66">
        <f t="shared" si="2"/>
        <v>28.474695581050728</v>
      </c>
      <c r="N29" s="66">
        <f t="shared" si="3"/>
        <v>35766.300000000003</v>
      </c>
      <c r="O29" s="66">
        <f t="shared" si="4"/>
        <v>25.64998302263718</v>
      </c>
      <c r="P29" s="66">
        <f t="shared" si="5"/>
        <v>35691.800000000003</v>
      </c>
      <c r="Q29" s="66" t="str">
        <f t="shared" si="6"/>
        <v>-</v>
      </c>
      <c r="R29" s="66">
        <f t="shared" si="7"/>
        <v>0</v>
      </c>
      <c r="S29" s="66" t="str">
        <f t="shared" si="8"/>
        <v>-</v>
      </c>
      <c r="T29" s="66">
        <f t="shared" si="9"/>
        <v>0</v>
      </c>
      <c r="U29" s="46" t="s">
        <v>340</v>
      </c>
    </row>
    <row r="30" spans="1:21" s="90" customFormat="1" ht="40.5" outlineLevel="2" x14ac:dyDescent="0.25">
      <c r="A30" s="156"/>
      <c r="B30" s="161" t="s">
        <v>856</v>
      </c>
      <c r="C30" s="66">
        <f t="shared" si="1"/>
        <v>7571.2000000000007</v>
      </c>
      <c r="D30" s="83">
        <f>D31+D32</f>
        <v>3584.6000000000004</v>
      </c>
      <c r="E30" s="83">
        <f>E31+E32</f>
        <v>3986.6</v>
      </c>
      <c r="F30" s="83">
        <f>F31+F32</f>
        <v>0</v>
      </c>
      <c r="G30" s="162"/>
      <c r="H30" s="66">
        <f t="shared" si="11"/>
        <v>441.1</v>
      </c>
      <c r="I30" s="83">
        <f>I31+I32</f>
        <v>441.1</v>
      </c>
      <c r="J30" s="83">
        <f>J31+J32</f>
        <v>0</v>
      </c>
      <c r="K30" s="83">
        <f>K31+K32</f>
        <v>0</v>
      </c>
      <c r="L30" s="124"/>
      <c r="M30" s="66">
        <f t="shared" si="2"/>
        <v>5.8260249366018595</v>
      </c>
      <c r="N30" s="66">
        <f t="shared" si="3"/>
        <v>7130.1</v>
      </c>
      <c r="O30" s="66">
        <f t="shared" si="4"/>
        <v>12.30541761981811</v>
      </c>
      <c r="P30" s="66">
        <f t="shared" si="5"/>
        <v>3143.5000000000005</v>
      </c>
      <c r="Q30" s="66">
        <f t="shared" si="6"/>
        <v>0</v>
      </c>
      <c r="R30" s="66">
        <f t="shared" si="7"/>
        <v>3986.6</v>
      </c>
      <c r="S30" s="66" t="str">
        <f t="shared" si="8"/>
        <v>-</v>
      </c>
      <c r="T30" s="66">
        <f t="shared" si="9"/>
        <v>0</v>
      </c>
      <c r="U30" s="46" t="s">
        <v>936</v>
      </c>
    </row>
    <row r="31" spans="1:21" s="90" customFormat="1" ht="27" outlineLevel="3" x14ac:dyDescent="0.25">
      <c r="A31" s="156"/>
      <c r="B31" s="161" t="s">
        <v>9</v>
      </c>
      <c r="C31" s="66">
        <f t="shared" si="1"/>
        <v>4983.3</v>
      </c>
      <c r="D31" s="83">
        <v>996.7</v>
      </c>
      <c r="E31" s="162">
        <v>3986.6</v>
      </c>
      <c r="F31" s="162">
        <v>0</v>
      </c>
      <c r="G31" s="162"/>
      <c r="H31" s="66">
        <f t="shared" si="11"/>
        <v>169.8</v>
      </c>
      <c r="I31" s="83">
        <v>169.8</v>
      </c>
      <c r="J31" s="162">
        <v>0</v>
      </c>
      <c r="K31" s="124">
        <v>0</v>
      </c>
      <c r="L31" s="124"/>
      <c r="M31" s="66">
        <f t="shared" si="2"/>
        <v>3.4073806513755946</v>
      </c>
      <c r="N31" s="66">
        <f t="shared" si="3"/>
        <v>4813.5</v>
      </c>
      <c r="O31" s="66">
        <f t="shared" si="4"/>
        <v>17.036219524430621</v>
      </c>
      <c r="P31" s="66">
        <f t="shared" si="5"/>
        <v>826.90000000000009</v>
      </c>
      <c r="Q31" s="66">
        <f t="shared" si="6"/>
        <v>0</v>
      </c>
      <c r="R31" s="66">
        <f t="shared" si="7"/>
        <v>3986.6</v>
      </c>
      <c r="S31" s="66" t="str">
        <f t="shared" si="8"/>
        <v>-</v>
      </c>
      <c r="T31" s="66">
        <f t="shared" si="9"/>
        <v>0</v>
      </c>
      <c r="U31" s="46"/>
    </row>
    <row r="32" spans="1:21" s="90" customFormat="1" outlineLevel="2" x14ac:dyDescent="0.25">
      <c r="A32" s="156"/>
      <c r="B32" s="161" t="s">
        <v>341</v>
      </c>
      <c r="C32" s="66">
        <f>SUM(D32:F32)</f>
        <v>2587.9</v>
      </c>
      <c r="D32" s="83">
        <v>2587.9</v>
      </c>
      <c r="E32" s="162">
        <v>0</v>
      </c>
      <c r="F32" s="162">
        <v>0</v>
      </c>
      <c r="G32" s="162"/>
      <c r="H32" s="66">
        <f t="shared" si="11"/>
        <v>271.3</v>
      </c>
      <c r="I32" s="83">
        <v>271.3</v>
      </c>
      <c r="J32" s="162">
        <v>0</v>
      </c>
      <c r="K32" s="124">
        <v>0</v>
      </c>
      <c r="L32" s="124"/>
      <c r="M32" s="66">
        <f t="shared" si="2"/>
        <v>10.483403531821168</v>
      </c>
      <c r="N32" s="66">
        <f t="shared" si="3"/>
        <v>2316.6</v>
      </c>
      <c r="O32" s="66">
        <f t="shared" si="4"/>
        <v>10.483403531821168</v>
      </c>
      <c r="P32" s="66">
        <f t="shared" si="5"/>
        <v>2316.6</v>
      </c>
      <c r="Q32" s="66" t="str">
        <f t="shared" si="6"/>
        <v>-</v>
      </c>
      <c r="R32" s="66">
        <f t="shared" si="7"/>
        <v>0</v>
      </c>
      <c r="S32" s="66" t="str">
        <f t="shared" si="8"/>
        <v>-</v>
      </c>
      <c r="T32" s="66">
        <f t="shared" si="9"/>
        <v>0</v>
      </c>
      <c r="U32" s="46"/>
    </row>
    <row r="33" spans="1:21" s="90" customFormat="1" ht="40.5" outlineLevel="1" x14ac:dyDescent="0.25">
      <c r="A33" s="156"/>
      <c r="B33" s="157" t="s">
        <v>221</v>
      </c>
      <c r="C33" s="117">
        <f t="shared" si="1"/>
        <v>5494.6</v>
      </c>
      <c r="D33" s="158">
        <f>D34</f>
        <v>5414.6</v>
      </c>
      <c r="E33" s="158">
        <f>E34</f>
        <v>80</v>
      </c>
      <c r="F33" s="158">
        <f>F34</f>
        <v>0</v>
      </c>
      <c r="G33" s="158">
        <f>G34</f>
        <v>0</v>
      </c>
      <c r="H33" s="117">
        <f t="shared" si="10"/>
        <v>343.6</v>
      </c>
      <c r="I33" s="158">
        <f>I34</f>
        <v>343.6</v>
      </c>
      <c r="J33" s="158">
        <f>J34</f>
        <v>0</v>
      </c>
      <c r="K33" s="158">
        <f>K34</f>
        <v>0</v>
      </c>
      <c r="L33" s="158">
        <f>L34</f>
        <v>0</v>
      </c>
      <c r="M33" s="159">
        <f t="shared" si="2"/>
        <v>6.2534124413060095</v>
      </c>
      <c r="N33" s="159">
        <f t="shared" si="3"/>
        <v>5151</v>
      </c>
      <c r="O33" s="159">
        <f t="shared" si="4"/>
        <v>6.3458057843608024</v>
      </c>
      <c r="P33" s="159">
        <f t="shared" si="5"/>
        <v>5071</v>
      </c>
      <c r="Q33" s="159">
        <f t="shared" si="6"/>
        <v>0</v>
      </c>
      <c r="R33" s="159">
        <f t="shared" si="7"/>
        <v>80</v>
      </c>
      <c r="S33" s="159" t="str">
        <f t="shared" si="8"/>
        <v>-</v>
      </c>
      <c r="T33" s="159">
        <f t="shared" si="9"/>
        <v>0</v>
      </c>
      <c r="U33" s="7" t="s">
        <v>617</v>
      </c>
    </row>
    <row r="34" spans="1:21" s="90" customFormat="1" ht="40.5" outlineLevel="2" x14ac:dyDescent="0.25">
      <c r="A34" s="156"/>
      <c r="B34" s="161" t="s">
        <v>857</v>
      </c>
      <c r="C34" s="66">
        <f t="shared" si="1"/>
        <v>5494.6</v>
      </c>
      <c r="D34" s="83">
        <f>D35+D36+D37</f>
        <v>5414.6</v>
      </c>
      <c r="E34" s="83">
        <f>E35+E36+E37</f>
        <v>80</v>
      </c>
      <c r="F34" s="83">
        <f>F35+F36+F37</f>
        <v>0</v>
      </c>
      <c r="G34" s="83">
        <f>G35+G36+G37</f>
        <v>0</v>
      </c>
      <c r="H34" s="66">
        <f>SUM(I34:K34)</f>
        <v>343.6</v>
      </c>
      <c r="I34" s="124">
        <f>I35+I36+I37</f>
        <v>343.6</v>
      </c>
      <c r="J34" s="124">
        <f>J35+J36+J37</f>
        <v>0</v>
      </c>
      <c r="K34" s="124">
        <f>K35+K36+K37</f>
        <v>0</v>
      </c>
      <c r="L34" s="124">
        <f>L35+L36+L37</f>
        <v>0</v>
      </c>
      <c r="M34" s="66">
        <f t="shared" si="2"/>
        <v>6.2534124413060095</v>
      </c>
      <c r="N34" s="66">
        <f>C34-H34</f>
        <v>5151</v>
      </c>
      <c r="O34" s="66">
        <f t="shared" si="4"/>
        <v>6.3458057843608024</v>
      </c>
      <c r="P34" s="66">
        <f t="shared" si="5"/>
        <v>5071</v>
      </c>
      <c r="Q34" s="66">
        <f t="shared" si="6"/>
        <v>0</v>
      </c>
      <c r="R34" s="66">
        <f t="shared" si="7"/>
        <v>80</v>
      </c>
      <c r="S34" s="66" t="str">
        <f t="shared" si="8"/>
        <v>-</v>
      </c>
      <c r="T34" s="66">
        <f>F34-K34</f>
        <v>0</v>
      </c>
      <c r="U34" s="7"/>
    </row>
    <row r="35" spans="1:21" s="90" customFormat="1" ht="51" customHeight="1" outlineLevel="2" x14ac:dyDescent="0.25">
      <c r="A35" s="156"/>
      <c r="B35" s="161" t="s">
        <v>342</v>
      </c>
      <c r="C35" s="66">
        <f t="shared" si="1"/>
        <v>4995.6000000000004</v>
      </c>
      <c r="D35" s="83">
        <v>4995.6000000000004</v>
      </c>
      <c r="E35" s="162">
        <v>0</v>
      </c>
      <c r="F35" s="162">
        <v>0</v>
      </c>
      <c r="G35" s="162"/>
      <c r="H35" s="66">
        <f t="shared" si="10"/>
        <v>103.6</v>
      </c>
      <c r="I35" s="124">
        <v>103.6</v>
      </c>
      <c r="J35" s="124">
        <v>0</v>
      </c>
      <c r="K35" s="124">
        <v>0</v>
      </c>
      <c r="L35" s="124"/>
      <c r="M35" s="66">
        <f t="shared" si="2"/>
        <v>2.0738249659700534</v>
      </c>
      <c r="N35" s="66">
        <f>C35-H35</f>
        <v>4892</v>
      </c>
      <c r="O35" s="66">
        <f t="shared" si="4"/>
        <v>2.0738249659700534</v>
      </c>
      <c r="P35" s="66">
        <f t="shared" si="5"/>
        <v>4892</v>
      </c>
      <c r="Q35" s="66" t="str">
        <f t="shared" si="6"/>
        <v>-</v>
      </c>
      <c r="R35" s="66">
        <f t="shared" si="7"/>
        <v>0</v>
      </c>
      <c r="S35" s="66" t="str">
        <f t="shared" si="8"/>
        <v>-</v>
      </c>
      <c r="T35" s="66">
        <f>F35-K35</f>
        <v>0</v>
      </c>
      <c r="U35" s="7" t="s">
        <v>937</v>
      </c>
    </row>
    <row r="36" spans="1:21" s="90" customFormat="1" ht="27" outlineLevel="2" x14ac:dyDescent="0.25">
      <c r="A36" s="156"/>
      <c r="B36" s="161" t="s">
        <v>8</v>
      </c>
      <c r="C36" s="66">
        <f t="shared" si="1"/>
        <v>320</v>
      </c>
      <c r="D36" s="83">
        <v>240</v>
      </c>
      <c r="E36" s="162">
        <v>80</v>
      </c>
      <c r="F36" s="162">
        <v>0</v>
      </c>
      <c r="G36" s="162"/>
      <c r="H36" s="66">
        <f t="shared" si="10"/>
        <v>240</v>
      </c>
      <c r="I36" s="124">
        <v>240</v>
      </c>
      <c r="J36" s="124">
        <v>0</v>
      </c>
      <c r="K36" s="124">
        <v>0</v>
      </c>
      <c r="L36" s="124"/>
      <c r="M36" s="66">
        <f t="shared" si="2"/>
        <v>75</v>
      </c>
      <c r="N36" s="66">
        <f>C36-H36</f>
        <v>80</v>
      </c>
      <c r="O36" s="66">
        <f t="shared" si="4"/>
        <v>100</v>
      </c>
      <c r="P36" s="66">
        <f t="shared" si="5"/>
        <v>0</v>
      </c>
      <c r="Q36" s="66">
        <f t="shared" si="6"/>
        <v>0</v>
      </c>
      <c r="R36" s="66">
        <f t="shared" si="7"/>
        <v>80</v>
      </c>
      <c r="S36" s="66" t="str">
        <f t="shared" si="8"/>
        <v>-</v>
      </c>
      <c r="T36" s="66">
        <f>F36-K36</f>
        <v>0</v>
      </c>
      <c r="U36" s="163" t="s">
        <v>938</v>
      </c>
    </row>
    <row r="37" spans="1:21" s="90" customFormat="1" ht="40.5" outlineLevel="2" x14ac:dyDescent="0.25">
      <c r="A37" s="156"/>
      <c r="B37" s="161" t="s">
        <v>343</v>
      </c>
      <c r="C37" s="66">
        <f t="shared" si="1"/>
        <v>179</v>
      </c>
      <c r="D37" s="83">
        <v>179</v>
      </c>
      <c r="E37" s="162"/>
      <c r="F37" s="162">
        <v>0</v>
      </c>
      <c r="G37" s="162"/>
      <c r="H37" s="66">
        <f t="shared" si="10"/>
        <v>0</v>
      </c>
      <c r="I37" s="124">
        <v>0</v>
      </c>
      <c r="J37" s="124">
        <v>0</v>
      </c>
      <c r="K37" s="124">
        <v>0</v>
      </c>
      <c r="L37" s="124"/>
      <c r="M37" s="66">
        <f t="shared" si="2"/>
        <v>0</v>
      </c>
      <c r="N37" s="66">
        <f>C37-H37</f>
        <v>179</v>
      </c>
      <c r="O37" s="66">
        <f t="shared" si="4"/>
        <v>0</v>
      </c>
      <c r="P37" s="66">
        <f t="shared" si="5"/>
        <v>179</v>
      </c>
      <c r="Q37" s="66" t="str">
        <f t="shared" si="6"/>
        <v>-</v>
      </c>
      <c r="R37" s="66">
        <f t="shared" si="7"/>
        <v>0</v>
      </c>
      <c r="S37" s="66" t="str">
        <f t="shared" si="8"/>
        <v>-</v>
      </c>
      <c r="T37" s="66">
        <f>F37-K37</f>
        <v>0</v>
      </c>
      <c r="U37" s="163"/>
    </row>
    <row r="38" spans="1:21" s="90" customFormat="1" ht="27" outlineLevel="1" x14ac:dyDescent="0.25">
      <c r="A38" s="156"/>
      <c r="B38" s="157" t="s">
        <v>225</v>
      </c>
      <c r="C38" s="117">
        <f>SUM(D38:G38)</f>
        <v>67084.5</v>
      </c>
      <c r="D38" s="158">
        <f>D39+D40</f>
        <v>66904.5</v>
      </c>
      <c r="E38" s="158">
        <f>E39+E40</f>
        <v>0</v>
      </c>
      <c r="F38" s="158">
        <f>F39+F40</f>
        <v>0</v>
      </c>
      <c r="G38" s="158">
        <f>G39+G40</f>
        <v>180</v>
      </c>
      <c r="H38" s="117">
        <f t="shared" si="10"/>
        <v>15025.7</v>
      </c>
      <c r="I38" s="158">
        <f>I39+I40</f>
        <v>15025.7</v>
      </c>
      <c r="J38" s="158">
        <f>J39+J40</f>
        <v>0</v>
      </c>
      <c r="K38" s="158">
        <f>K39+K40</f>
        <v>0</v>
      </c>
      <c r="L38" s="158">
        <f>L39+L40</f>
        <v>0</v>
      </c>
      <c r="M38" s="159">
        <f t="shared" si="2"/>
        <v>22.398169472829043</v>
      </c>
      <c r="N38" s="159">
        <f t="shared" si="3"/>
        <v>52058.8</v>
      </c>
      <c r="O38" s="159">
        <f t="shared" si="4"/>
        <v>22.458429552571204</v>
      </c>
      <c r="P38" s="159">
        <f t="shared" si="5"/>
        <v>51878.8</v>
      </c>
      <c r="Q38" s="159" t="str">
        <f t="shared" si="6"/>
        <v>-</v>
      </c>
      <c r="R38" s="159">
        <f t="shared" si="7"/>
        <v>0</v>
      </c>
      <c r="S38" s="159" t="str">
        <f t="shared" si="8"/>
        <v>-</v>
      </c>
      <c r="T38" s="159">
        <f t="shared" si="9"/>
        <v>0</v>
      </c>
      <c r="U38" s="11" t="s">
        <v>340</v>
      </c>
    </row>
    <row r="39" spans="1:21" s="90" customFormat="1" ht="27" outlineLevel="2" x14ac:dyDescent="0.25">
      <c r="A39" s="156"/>
      <c r="B39" s="161" t="s">
        <v>858</v>
      </c>
      <c r="C39" s="66">
        <f t="shared" ref="C39:C44" si="12">SUM(D39:F39)</f>
        <v>53174.5</v>
      </c>
      <c r="D39" s="83">
        <v>53174.5</v>
      </c>
      <c r="E39" s="124">
        <v>0</v>
      </c>
      <c r="F39" s="162">
        <v>0</v>
      </c>
      <c r="G39" s="162">
        <v>180</v>
      </c>
      <c r="H39" s="66">
        <f>SUM(I39:K39)</f>
        <v>14825.7</v>
      </c>
      <c r="I39" s="124">
        <v>14825.7</v>
      </c>
      <c r="J39" s="124">
        <v>0</v>
      </c>
      <c r="K39" s="124">
        <v>0</v>
      </c>
      <c r="L39" s="124">
        <v>0</v>
      </c>
      <c r="M39" s="66">
        <f>IFERROR(H39/C39*100,"-")</f>
        <v>27.881221262071104</v>
      </c>
      <c r="N39" s="66">
        <f>C39-H39</f>
        <v>38348.800000000003</v>
      </c>
      <c r="O39" s="66">
        <f>IFERROR(I39/D39*100,"-")</f>
        <v>27.881221262071104</v>
      </c>
      <c r="P39" s="66">
        <f t="shared" si="5"/>
        <v>38348.800000000003</v>
      </c>
      <c r="Q39" s="66" t="str">
        <f t="shared" si="6"/>
        <v>-</v>
      </c>
      <c r="R39" s="66">
        <f t="shared" si="7"/>
        <v>0</v>
      </c>
      <c r="S39" s="66" t="str">
        <f>IFERROR(K39/F39*100,"-")</f>
        <v>-</v>
      </c>
      <c r="T39" s="66">
        <f>F39-K39</f>
        <v>0</v>
      </c>
      <c r="U39" s="11"/>
    </row>
    <row r="40" spans="1:21" s="90" customFormat="1" ht="27" outlineLevel="2" x14ac:dyDescent="0.25">
      <c r="A40" s="156"/>
      <c r="B40" s="161" t="s">
        <v>859</v>
      </c>
      <c r="C40" s="66">
        <f t="shared" si="12"/>
        <v>13730</v>
      </c>
      <c r="D40" s="83">
        <f>D41+D42+D43</f>
        <v>13730</v>
      </c>
      <c r="E40" s="124">
        <v>0</v>
      </c>
      <c r="F40" s="162">
        <v>0</v>
      </c>
      <c r="G40" s="162"/>
      <c r="H40" s="66">
        <f>SUM(I40:K40)</f>
        <v>200</v>
      </c>
      <c r="I40" s="124">
        <f>I42+I41+I43</f>
        <v>200</v>
      </c>
      <c r="J40" s="124">
        <f>J42+J41+J43</f>
        <v>0</v>
      </c>
      <c r="K40" s="124">
        <f>K42+K41+K43</f>
        <v>0</v>
      </c>
      <c r="L40" s="124">
        <f>L42+L41+L43</f>
        <v>0</v>
      </c>
      <c r="M40" s="66">
        <f>IFERROR(H40/C40*100,"-")</f>
        <v>1.4566642388929352</v>
      </c>
      <c r="N40" s="66">
        <f>C40-H40</f>
        <v>13530</v>
      </c>
      <c r="O40" s="66">
        <f>IFERROR(I40/D40*100,"-")</f>
        <v>1.4566642388929352</v>
      </c>
      <c r="P40" s="66">
        <f t="shared" si="5"/>
        <v>13530</v>
      </c>
      <c r="Q40" s="66" t="str">
        <f t="shared" si="6"/>
        <v>-</v>
      </c>
      <c r="R40" s="66">
        <f t="shared" si="7"/>
        <v>0</v>
      </c>
      <c r="S40" s="66" t="str">
        <f>IFERROR(K40/F40*100,"-")</f>
        <v>-</v>
      </c>
      <c r="T40" s="66">
        <f t="shared" ref="T40:T43" si="13">F40-K40</f>
        <v>0</v>
      </c>
      <c r="U40" s="164"/>
    </row>
    <row r="41" spans="1:21" s="90" customFormat="1" ht="27" outlineLevel="2" x14ac:dyDescent="0.25">
      <c r="A41" s="156"/>
      <c r="B41" s="161" t="s">
        <v>614</v>
      </c>
      <c r="C41" s="66">
        <f t="shared" si="12"/>
        <v>1800</v>
      </c>
      <c r="D41" s="83">
        <v>1800</v>
      </c>
      <c r="E41" s="124"/>
      <c r="F41" s="162"/>
      <c r="G41" s="162"/>
      <c r="H41" s="66">
        <f>SUM(I41:K41)</f>
        <v>0</v>
      </c>
      <c r="I41" s="124"/>
      <c r="J41" s="124"/>
      <c r="K41" s="124"/>
      <c r="L41" s="124"/>
      <c r="M41" s="66">
        <f t="shared" ref="M41:M43" si="14">IFERROR(H41/C41*100,"-")</f>
        <v>0</v>
      </c>
      <c r="N41" s="66">
        <f t="shared" ref="N41:N43" si="15">C41-H41</f>
        <v>1800</v>
      </c>
      <c r="O41" s="66">
        <f t="shared" ref="O41:O43" si="16">IFERROR(I41/D41*100,"-")</f>
        <v>0</v>
      </c>
      <c r="P41" s="66">
        <f t="shared" si="5"/>
        <v>1800</v>
      </c>
      <c r="Q41" s="66" t="str">
        <f t="shared" si="6"/>
        <v>-</v>
      </c>
      <c r="R41" s="66">
        <f t="shared" si="7"/>
        <v>0</v>
      </c>
      <c r="S41" s="66" t="str">
        <f t="shared" ref="S41:S43" si="17">IFERROR(K41/F41*100,"-")</f>
        <v>-</v>
      </c>
      <c r="T41" s="66">
        <f t="shared" si="13"/>
        <v>0</v>
      </c>
      <c r="U41" s="164"/>
    </row>
    <row r="42" spans="1:21" s="90" customFormat="1" ht="40.5" outlineLevel="2" x14ac:dyDescent="0.25">
      <c r="A42" s="156"/>
      <c r="B42" s="161" t="s">
        <v>615</v>
      </c>
      <c r="C42" s="66">
        <f t="shared" si="12"/>
        <v>8000</v>
      </c>
      <c r="D42" s="83">
        <v>8000</v>
      </c>
      <c r="E42" s="124"/>
      <c r="F42" s="162"/>
      <c r="G42" s="162"/>
      <c r="H42" s="66">
        <f>SUM(I42:K42)</f>
        <v>200</v>
      </c>
      <c r="I42" s="124">
        <v>200</v>
      </c>
      <c r="J42" s="124"/>
      <c r="K42" s="124"/>
      <c r="L42" s="124"/>
      <c r="M42" s="66">
        <f t="shared" si="14"/>
        <v>2.5</v>
      </c>
      <c r="N42" s="66">
        <f t="shared" si="15"/>
        <v>7800</v>
      </c>
      <c r="O42" s="66">
        <f t="shared" si="16"/>
        <v>2.5</v>
      </c>
      <c r="P42" s="66">
        <f t="shared" si="5"/>
        <v>7800</v>
      </c>
      <c r="Q42" s="66" t="str">
        <f t="shared" si="6"/>
        <v>-</v>
      </c>
      <c r="R42" s="66">
        <f t="shared" si="7"/>
        <v>0</v>
      </c>
      <c r="S42" s="66" t="str">
        <f t="shared" si="17"/>
        <v>-</v>
      </c>
      <c r="T42" s="66">
        <f t="shared" si="13"/>
        <v>0</v>
      </c>
      <c r="U42" s="164"/>
    </row>
    <row r="43" spans="1:21" s="90" customFormat="1" ht="54" outlineLevel="2" x14ac:dyDescent="0.25">
      <c r="A43" s="156"/>
      <c r="B43" s="161" t="s">
        <v>616</v>
      </c>
      <c r="C43" s="66">
        <f t="shared" si="12"/>
        <v>3930</v>
      </c>
      <c r="D43" s="83">
        <v>3930</v>
      </c>
      <c r="E43" s="124"/>
      <c r="F43" s="162"/>
      <c r="G43" s="162"/>
      <c r="H43" s="66">
        <f>SUM(I43:K43)</f>
        <v>0</v>
      </c>
      <c r="I43" s="124"/>
      <c r="J43" s="124"/>
      <c r="K43" s="124"/>
      <c r="L43" s="124"/>
      <c r="M43" s="66">
        <f t="shared" si="14"/>
        <v>0</v>
      </c>
      <c r="N43" s="66">
        <f t="shared" si="15"/>
        <v>3930</v>
      </c>
      <c r="O43" s="66">
        <f t="shared" si="16"/>
        <v>0</v>
      </c>
      <c r="P43" s="66">
        <f t="shared" si="5"/>
        <v>3930</v>
      </c>
      <c r="Q43" s="66" t="str">
        <f t="shared" si="6"/>
        <v>-</v>
      </c>
      <c r="R43" s="66">
        <f t="shared" si="7"/>
        <v>0</v>
      </c>
      <c r="S43" s="66" t="str">
        <f t="shared" si="17"/>
        <v>-</v>
      </c>
      <c r="T43" s="66">
        <f t="shared" si="13"/>
        <v>0</v>
      </c>
      <c r="U43" s="164"/>
    </row>
    <row r="44" spans="1:21" s="150" customFormat="1" ht="54" customHeight="1" outlineLevel="1" x14ac:dyDescent="0.25">
      <c r="A44" s="156"/>
      <c r="B44" s="157" t="s">
        <v>228</v>
      </c>
      <c r="C44" s="79">
        <f t="shared" si="12"/>
        <v>50</v>
      </c>
      <c r="D44" s="165">
        <f>SUM(D45:D45)</f>
        <v>0</v>
      </c>
      <c r="E44" s="165">
        <f>SUM(E45:E45)</f>
        <v>50</v>
      </c>
      <c r="F44" s="165">
        <f>SUM(F45:F45)</f>
        <v>0</v>
      </c>
      <c r="G44" s="165">
        <f>SUM(G45:G45)</f>
        <v>0</v>
      </c>
      <c r="H44" s="117">
        <f t="shared" si="10"/>
        <v>0</v>
      </c>
      <c r="I44" s="165">
        <f>SUM(I45:I45)</f>
        <v>0</v>
      </c>
      <c r="J44" s="165">
        <f>SUM(J45:J45)</f>
        <v>0</v>
      </c>
      <c r="K44" s="165">
        <f>SUM(K45:K45)</f>
        <v>0</v>
      </c>
      <c r="L44" s="165">
        <f>SUM(L45:L45)</f>
        <v>0</v>
      </c>
      <c r="M44" s="117">
        <f t="shared" si="2"/>
        <v>0</v>
      </c>
      <c r="N44" s="117">
        <f t="shared" si="3"/>
        <v>50</v>
      </c>
      <c r="O44" s="117" t="str">
        <f t="shared" si="4"/>
        <v>-</v>
      </c>
      <c r="P44" s="117">
        <f t="shared" si="5"/>
        <v>0</v>
      </c>
      <c r="Q44" s="117">
        <f t="shared" si="6"/>
        <v>0</v>
      </c>
      <c r="R44" s="117">
        <f t="shared" si="7"/>
        <v>50</v>
      </c>
      <c r="S44" s="117" t="str">
        <f t="shared" si="8"/>
        <v>-</v>
      </c>
      <c r="T44" s="117">
        <f t="shared" si="9"/>
        <v>0</v>
      </c>
      <c r="U44" s="153"/>
    </row>
    <row r="45" spans="1:21" s="90" customFormat="1" ht="40.5" outlineLevel="2" x14ac:dyDescent="0.25">
      <c r="A45" s="104"/>
      <c r="B45" s="28" t="s">
        <v>860</v>
      </c>
      <c r="C45" s="66">
        <f t="shared" si="1"/>
        <v>50</v>
      </c>
      <c r="D45" s="83">
        <v>0</v>
      </c>
      <c r="E45" s="124">
        <v>50</v>
      </c>
      <c r="F45" s="124">
        <v>0</v>
      </c>
      <c r="G45" s="124">
        <v>0</v>
      </c>
      <c r="H45" s="66">
        <f t="shared" si="10"/>
        <v>0</v>
      </c>
      <c r="I45" s="124">
        <v>0</v>
      </c>
      <c r="J45" s="124">
        <v>0</v>
      </c>
      <c r="K45" s="124">
        <v>0</v>
      </c>
      <c r="L45" s="124">
        <v>0</v>
      </c>
      <c r="M45" s="66">
        <f>IFERROR(H45/C45*100,"-")</f>
        <v>0</v>
      </c>
      <c r="N45" s="66">
        <f>C45-H45</f>
        <v>50</v>
      </c>
      <c r="O45" s="66" t="str">
        <f>IFERROR(I45/D45*100,"-")</f>
        <v>-</v>
      </c>
      <c r="P45" s="66">
        <f t="shared" si="5"/>
        <v>0</v>
      </c>
      <c r="Q45" s="66">
        <f>IFERROR(J45/E45*100,"-")</f>
        <v>0</v>
      </c>
      <c r="R45" s="66">
        <f t="shared" si="7"/>
        <v>50</v>
      </c>
      <c r="S45" s="66" t="str">
        <f>IFERROR(K45/F45*100,"-")</f>
        <v>-</v>
      </c>
      <c r="T45" s="66">
        <f t="shared" si="9"/>
        <v>0</v>
      </c>
      <c r="U45" s="11" t="s">
        <v>939</v>
      </c>
    </row>
    <row r="46" spans="1:21" s="88" customFormat="1" ht="45" customHeight="1" x14ac:dyDescent="0.25">
      <c r="A46" s="87">
        <v>3</v>
      </c>
      <c r="B46" s="73" t="s">
        <v>14</v>
      </c>
      <c r="C46" s="35">
        <f t="shared" si="1"/>
        <v>20373.2</v>
      </c>
      <c r="D46" s="35">
        <f>D47+D55+D57</f>
        <v>19613.5</v>
      </c>
      <c r="E46" s="35">
        <f>E47+E55+E57</f>
        <v>0</v>
      </c>
      <c r="F46" s="35">
        <f>F47+F55+F57</f>
        <v>759.7</v>
      </c>
      <c r="G46" s="35">
        <f>G47+G55+G57</f>
        <v>0</v>
      </c>
      <c r="H46" s="35">
        <f t="shared" si="10"/>
        <v>3564.4</v>
      </c>
      <c r="I46" s="35">
        <f>I47+I55+I57</f>
        <v>3564.4</v>
      </c>
      <c r="J46" s="35">
        <f>J47+J55+J57</f>
        <v>0</v>
      </c>
      <c r="K46" s="35">
        <f>K47+K55+K57</f>
        <v>0</v>
      </c>
      <c r="L46" s="35">
        <f>L47+L55+L57</f>
        <v>0</v>
      </c>
      <c r="M46" s="35">
        <f t="shared" si="2"/>
        <v>17.495533347731332</v>
      </c>
      <c r="N46" s="35">
        <f t="shared" si="3"/>
        <v>16808.8</v>
      </c>
      <c r="O46" s="35">
        <f t="shared" si="4"/>
        <v>18.173197032656081</v>
      </c>
      <c r="P46" s="35">
        <f t="shared" si="5"/>
        <v>16049.1</v>
      </c>
      <c r="Q46" s="35" t="str">
        <f t="shared" si="6"/>
        <v>-</v>
      </c>
      <c r="R46" s="35">
        <f t="shared" si="7"/>
        <v>0</v>
      </c>
      <c r="S46" s="35">
        <f t="shared" si="8"/>
        <v>0</v>
      </c>
      <c r="T46" s="35">
        <f t="shared" si="9"/>
        <v>759.7</v>
      </c>
      <c r="U46" s="151"/>
    </row>
    <row r="47" spans="1:21" s="150" customFormat="1" ht="40.5" outlineLevel="1" x14ac:dyDescent="0.25">
      <c r="A47" s="1"/>
      <c r="B47" s="166" t="s">
        <v>230</v>
      </c>
      <c r="C47" s="117">
        <f>SUM(D47:F47)</f>
        <v>11601.7</v>
      </c>
      <c r="D47" s="117">
        <f>D48</f>
        <v>10842</v>
      </c>
      <c r="E47" s="117">
        <f>E48</f>
        <v>0</v>
      </c>
      <c r="F47" s="117">
        <f>F48</f>
        <v>759.7</v>
      </c>
      <c r="G47" s="117">
        <f>SUM(G48:G54)</f>
        <v>0</v>
      </c>
      <c r="H47" s="117">
        <f t="shared" si="10"/>
        <v>1220</v>
      </c>
      <c r="I47" s="117">
        <f>I48</f>
        <v>1220</v>
      </c>
      <c r="J47" s="117">
        <f>J48</f>
        <v>0</v>
      </c>
      <c r="K47" s="117">
        <f>K48</f>
        <v>0</v>
      </c>
      <c r="L47" s="117">
        <f>SUM(L48:L54)</f>
        <v>0</v>
      </c>
      <c r="M47" s="117">
        <f t="shared" si="2"/>
        <v>10.515700285303014</v>
      </c>
      <c r="N47" s="117">
        <f t="shared" si="3"/>
        <v>10381.700000000001</v>
      </c>
      <c r="O47" s="117">
        <f t="shared" si="4"/>
        <v>11.252536432392548</v>
      </c>
      <c r="P47" s="117">
        <f t="shared" si="5"/>
        <v>9622</v>
      </c>
      <c r="Q47" s="117" t="str">
        <f t="shared" si="6"/>
        <v>-</v>
      </c>
      <c r="R47" s="117">
        <f t="shared" si="7"/>
        <v>0</v>
      </c>
      <c r="S47" s="117">
        <f t="shared" si="8"/>
        <v>0</v>
      </c>
      <c r="T47" s="117">
        <f t="shared" si="9"/>
        <v>759.7</v>
      </c>
      <c r="U47" s="152"/>
    </row>
    <row r="48" spans="1:21" s="90" customFormat="1" ht="27" outlineLevel="2" x14ac:dyDescent="0.25">
      <c r="A48" s="167"/>
      <c r="B48" s="46" t="s">
        <v>861</v>
      </c>
      <c r="C48" s="66">
        <f t="shared" si="1"/>
        <v>11601.7</v>
      </c>
      <c r="D48" s="78">
        <f>SUM(D49:D54)</f>
        <v>10842</v>
      </c>
      <c r="E48" s="78">
        <f>SUM(E49:E54)</f>
        <v>0</v>
      </c>
      <c r="F48" s="78">
        <f>SUM(F49:F54)</f>
        <v>759.7</v>
      </c>
      <c r="G48" s="78">
        <f>SUM(G49:G54)</f>
        <v>0</v>
      </c>
      <c r="H48" s="78">
        <f t="shared" si="10"/>
        <v>1220</v>
      </c>
      <c r="I48" s="78">
        <f>SUM(I49:I54)</f>
        <v>1220</v>
      </c>
      <c r="J48" s="78">
        <f>SUM(J49:J54)</f>
        <v>0</v>
      </c>
      <c r="K48" s="78">
        <f>SUM(K49:K54)</f>
        <v>0</v>
      </c>
      <c r="L48" s="66">
        <v>0</v>
      </c>
      <c r="M48" s="66">
        <f t="shared" si="2"/>
        <v>10.515700285303014</v>
      </c>
      <c r="N48" s="66">
        <f t="shared" si="3"/>
        <v>10381.700000000001</v>
      </c>
      <c r="O48" s="66">
        <f t="shared" si="4"/>
        <v>11.252536432392548</v>
      </c>
      <c r="P48" s="66">
        <f t="shared" si="5"/>
        <v>9622</v>
      </c>
      <c r="Q48" s="66" t="str">
        <f t="shared" si="6"/>
        <v>-</v>
      </c>
      <c r="R48" s="66">
        <f t="shared" si="7"/>
        <v>0</v>
      </c>
      <c r="S48" s="66">
        <f t="shared" si="8"/>
        <v>0</v>
      </c>
      <c r="T48" s="66">
        <f t="shared" si="9"/>
        <v>759.7</v>
      </c>
      <c r="U48" s="168"/>
    </row>
    <row r="49" spans="1:21" s="90" customFormat="1" ht="40.5" outlineLevel="2" x14ac:dyDescent="0.25">
      <c r="A49" s="167"/>
      <c r="B49" s="46" t="s">
        <v>619</v>
      </c>
      <c r="C49" s="66">
        <f t="shared" si="1"/>
        <v>2762</v>
      </c>
      <c r="D49" s="66">
        <v>2762</v>
      </c>
      <c r="E49" s="66">
        <v>0</v>
      </c>
      <c r="F49" s="66">
        <v>0</v>
      </c>
      <c r="G49" s="66">
        <v>0</v>
      </c>
      <c r="H49" s="66">
        <f t="shared" si="10"/>
        <v>688.1</v>
      </c>
      <c r="I49" s="66">
        <v>688.1</v>
      </c>
      <c r="J49" s="66">
        <v>0</v>
      </c>
      <c r="K49" s="66">
        <v>0</v>
      </c>
      <c r="L49" s="66">
        <v>0</v>
      </c>
      <c r="M49" s="66">
        <f t="shared" si="2"/>
        <v>24.913106444605361</v>
      </c>
      <c r="N49" s="66">
        <f t="shared" si="3"/>
        <v>2073.9</v>
      </c>
      <c r="O49" s="66">
        <f t="shared" si="4"/>
        <v>24.913106444605361</v>
      </c>
      <c r="P49" s="66">
        <f t="shared" si="5"/>
        <v>2073.9</v>
      </c>
      <c r="Q49" s="66" t="str">
        <f t="shared" si="6"/>
        <v>-</v>
      </c>
      <c r="R49" s="66">
        <f t="shared" si="7"/>
        <v>0</v>
      </c>
      <c r="S49" s="66" t="str">
        <f t="shared" si="8"/>
        <v>-</v>
      </c>
      <c r="T49" s="66">
        <f t="shared" si="9"/>
        <v>0</v>
      </c>
      <c r="U49" s="152" t="s">
        <v>623</v>
      </c>
    </row>
    <row r="50" spans="1:21" s="90" customFormat="1" ht="81" outlineLevel="2" x14ac:dyDescent="0.25">
      <c r="A50" s="169"/>
      <c r="B50" s="46" t="s">
        <v>393</v>
      </c>
      <c r="C50" s="66">
        <f t="shared" si="1"/>
        <v>5817.6</v>
      </c>
      <c r="D50" s="66">
        <v>5817.6</v>
      </c>
      <c r="E50" s="66">
        <v>0</v>
      </c>
      <c r="F50" s="66">
        <v>0</v>
      </c>
      <c r="G50" s="66">
        <v>0</v>
      </c>
      <c r="H50" s="66">
        <f t="shared" si="10"/>
        <v>439</v>
      </c>
      <c r="I50" s="66">
        <v>439</v>
      </c>
      <c r="J50" s="66">
        <v>0</v>
      </c>
      <c r="K50" s="66">
        <v>0</v>
      </c>
      <c r="L50" s="66">
        <v>0</v>
      </c>
      <c r="M50" s="66">
        <f t="shared" si="2"/>
        <v>7.5460671067106704</v>
      </c>
      <c r="N50" s="66">
        <f t="shared" si="3"/>
        <v>5378.6</v>
      </c>
      <c r="O50" s="66">
        <f t="shared" si="4"/>
        <v>7.5460671067106704</v>
      </c>
      <c r="P50" s="66">
        <f t="shared" si="5"/>
        <v>5378.6</v>
      </c>
      <c r="Q50" s="66" t="str">
        <f t="shared" si="6"/>
        <v>-</v>
      </c>
      <c r="R50" s="66">
        <f t="shared" si="7"/>
        <v>0</v>
      </c>
      <c r="S50" s="66" t="str">
        <f t="shared" si="8"/>
        <v>-</v>
      </c>
      <c r="T50" s="66">
        <f t="shared" si="9"/>
        <v>0</v>
      </c>
      <c r="U50" s="7" t="s">
        <v>622</v>
      </c>
    </row>
    <row r="51" spans="1:21" s="90" customFormat="1" ht="81" outlineLevel="2" x14ac:dyDescent="0.25">
      <c r="A51" s="169"/>
      <c r="B51" s="46" t="s">
        <v>621</v>
      </c>
      <c r="C51" s="66">
        <f t="shared" si="1"/>
        <v>972</v>
      </c>
      <c r="D51" s="66">
        <v>972</v>
      </c>
      <c r="E51" s="66">
        <v>0</v>
      </c>
      <c r="F51" s="66"/>
      <c r="G51" s="66">
        <v>0</v>
      </c>
      <c r="H51" s="66">
        <f t="shared" si="10"/>
        <v>0</v>
      </c>
      <c r="I51" s="66">
        <v>0</v>
      </c>
      <c r="J51" s="66">
        <v>0</v>
      </c>
      <c r="K51" s="66">
        <v>0</v>
      </c>
      <c r="L51" s="66">
        <v>0</v>
      </c>
      <c r="M51" s="66">
        <f t="shared" si="2"/>
        <v>0</v>
      </c>
      <c r="N51" s="66">
        <f t="shared" si="3"/>
        <v>972</v>
      </c>
      <c r="O51" s="66">
        <f t="shared" si="4"/>
        <v>0</v>
      </c>
      <c r="P51" s="66">
        <f t="shared" si="5"/>
        <v>972</v>
      </c>
      <c r="Q51" s="66" t="str">
        <f t="shared" si="6"/>
        <v>-</v>
      </c>
      <c r="R51" s="66">
        <f t="shared" si="7"/>
        <v>0</v>
      </c>
      <c r="S51" s="66" t="str">
        <f t="shared" si="8"/>
        <v>-</v>
      </c>
      <c r="T51" s="66">
        <f t="shared" si="9"/>
        <v>0</v>
      </c>
      <c r="U51" s="7" t="s">
        <v>624</v>
      </c>
    </row>
    <row r="52" spans="1:21" s="90" customFormat="1" ht="54" outlineLevel="2" x14ac:dyDescent="0.25">
      <c r="A52" s="169"/>
      <c r="B52" s="46" t="s">
        <v>394</v>
      </c>
      <c r="C52" s="66">
        <f t="shared" si="1"/>
        <v>892.4</v>
      </c>
      <c r="D52" s="66">
        <v>892.4</v>
      </c>
      <c r="E52" s="66">
        <v>0</v>
      </c>
      <c r="F52" s="66">
        <v>0</v>
      </c>
      <c r="G52" s="66">
        <v>0</v>
      </c>
      <c r="H52" s="66">
        <f t="shared" si="10"/>
        <v>92.9</v>
      </c>
      <c r="I52" s="66">
        <v>92.9</v>
      </c>
      <c r="J52" s="66">
        <v>0</v>
      </c>
      <c r="K52" s="66">
        <v>0</v>
      </c>
      <c r="L52" s="66">
        <v>0</v>
      </c>
      <c r="M52" s="66">
        <f t="shared" si="2"/>
        <v>10.410129986553116</v>
      </c>
      <c r="N52" s="66">
        <f t="shared" si="3"/>
        <v>799.5</v>
      </c>
      <c r="O52" s="66">
        <f t="shared" si="4"/>
        <v>10.410129986553116</v>
      </c>
      <c r="P52" s="66">
        <f t="shared" si="5"/>
        <v>799.5</v>
      </c>
      <c r="Q52" s="66" t="str">
        <f t="shared" si="6"/>
        <v>-</v>
      </c>
      <c r="R52" s="66">
        <f t="shared" si="7"/>
        <v>0</v>
      </c>
      <c r="S52" s="66" t="str">
        <f t="shared" si="8"/>
        <v>-</v>
      </c>
      <c r="T52" s="66">
        <f t="shared" si="9"/>
        <v>0</v>
      </c>
      <c r="U52" s="7" t="s">
        <v>940</v>
      </c>
    </row>
    <row r="53" spans="1:21" s="90" customFormat="1" ht="40.5" outlineLevel="2" x14ac:dyDescent="0.25">
      <c r="A53" s="169"/>
      <c r="B53" s="46" t="s">
        <v>395</v>
      </c>
      <c r="C53" s="66">
        <f t="shared" si="1"/>
        <v>759.7</v>
      </c>
      <c r="D53" s="66">
        <v>0</v>
      </c>
      <c r="E53" s="66">
        <v>0</v>
      </c>
      <c r="F53" s="66">
        <v>759.7</v>
      </c>
      <c r="G53" s="66"/>
      <c r="H53" s="66">
        <f t="shared" si="10"/>
        <v>0</v>
      </c>
      <c r="I53" s="66">
        <v>0</v>
      </c>
      <c r="J53" s="66">
        <v>0</v>
      </c>
      <c r="K53" s="66">
        <v>0</v>
      </c>
      <c r="L53" s="66"/>
      <c r="M53" s="66">
        <f t="shared" si="2"/>
        <v>0</v>
      </c>
      <c r="N53" s="66">
        <f t="shared" si="3"/>
        <v>759.7</v>
      </c>
      <c r="O53" s="66" t="str">
        <f t="shared" si="4"/>
        <v>-</v>
      </c>
      <c r="P53" s="66">
        <f t="shared" si="5"/>
        <v>0</v>
      </c>
      <c r="Q53" s="66" t="str">
        <f t="shared" si="6"/>
        <v>-</v>
      </c>
      <c r="R53" s="66">
        <f t="shared" si="7"/>
        <v>0</v>
      </c>
      <c r="S53" s="66">
        <f t="shared" si="8"/>
        <v>0</v>
      </c>
      <c r="T53" s="66">
        <f t="shared" si="9"/>
        <v>759.7</v>
      </c>
      <c r="U53" s="7" t="s">
        <v>941</v>
      </c>
    </row>
    <row r="54" spans="1:21" s="90" customFormat="1" ht="27" outlineLevel="2" x14ac:dyDescent="0.25">
      <c r="A54" s="169"/>
      <c r="B54" s="46" t="s">
        <v>620</v>
      </c>
      <c r="C54" s="66">
        <f t="shared" si="1"/>
        <v>398</v>
      </c>
      <c r="D54" s="78">
        <v>398</v>
      </c>
      <c r="E54" s="78">
        <v>0</v>
      </c>
      <c r="F54" s="78">
        <v>0</v>
      </c>
      <c r="G54" s="78">
        <v>0</v>
      </c>
      <c r="H54" s="78">
        <f t="shared" si="10"/>
        <v>0</v>
      </c>
      <c r="I54" s="78">
        <v>0</v>
      </c>
      <c r="J54" s="66">
        <v>0</v>
      </c>
      <c r="K54" s="66">
        <v>0</v>
      </c>
      <c r="L54" s="66">
        <v>0</v>
      </c>
      <c r="M54" s="66">
        <f t="shared" si="2"/>
        <v>0</v>
      </c>
      <c r="N54" s="66">
        <f t="shared" si="3"/>
        <v>398</v>
      </c>
      <c r="O54" s="66">
        <f t="shared" si="4"/>
        <v>0</v>
      </c>
      <c r="P54" s="66">
        <f t="shared" si="5"/>
        <v>398</v>
      </c>
      <c r="Q54" s="66" t="str">
        <f t="shared" si="6"/>
        <v>-</v>
      </c>
      <c r="R54" s="66">
        <f t="shared" si="7"/>
        <v>0</v>
      </c>
      <c r="S54" s="66" t="str">
        <f t="shared" si="8"/>
        <v>-</v>
      </c>
      <c r="T54" s="66">
        <f t="shared" si="9"/>
        <v>0</v>
      </c>
      <c r="U54" s="7" t="s">
        <v>625</v>
      </c>
    </row>
    <row r="55" spans="1:21" s="150" customFormat="1" ht="40.5" outlineLevel="1" x14ac:dyDescent="0.25">
      <c r="A55" s="170"/>
      <c r="B55" s="166" t="s">
        <v>12</v>
      </c>
      <c r="C55" s="117">
        <f t="shared" si="1"/>
        <v>1020</v>
      </c>
      <c r="D55" s="117">
        <f>SUM(D56:D56)</f>
        <v>1020</v>
      </c>
      <c r="E55" s="117">
        <f>SUM(E56:E56)</f>
        <v>0</v>
      </c>
      <c r="F55" s="117">
        <f>SUM(F56:F56)</f>
        <v>0</v>
      </c>
      <c r="G55" s="117">
        <f>SUM(G56:G56)</f>
        <v>0</v>
      </c>
      <c r="H55" s="117">
        <f t="shared" si="10"/>
        <v>0</v>
      </c>
      <c r="I55" s="117">
        <f>SUM(I56:I56)</f>
        <v>0</v>
      </c>
      <c r="J55" s="117">
        <f>SUM(J56:J56)</f>
        <v>0</v>
      </c>
      <c r="K55" s="117">
        <f>SUM(K56:K56)</f>
        <v>0</v>
      </c>
      <c r="L55" s="117">
        <f>SUM(L56:L56)</f>
        <v>0</v>
      </c>
      <c r="M55" s="117">
        <f t="shared" si="2"/>
        <v>0</v>
      </c>
      <c r="N55" s="117">
        <f t="shared" si="3"/>
        <v>1020</v>
      </c>
      <c r="O55" s="117">
        <f t="shared" si="4"/>
        <v>0</v>
      </c>
      <c r="P55" s="117">
        <f t="shared" si="5"/>
        <v>1020</v>
      </c>
      <c r="Q55" s="117" t="str">
        <f t="shared" si="6"/>
        <v>-</v>
      </c>
      <c r="R55" s="117">
        <f t="shared" si="7"/>
        <v>0</v>
      </c>
      <c r="S55" s="117" t="str">
        <f t="shared" si="8"/>
        <v>-</v>
      </c>
      <c r="T55" s="117">
        <f t="shared" si="9"/>
        <v>0</v>
      </c>
      <c r="U55" s="296" t="s">
        <v>626</v>
      </c>
    </row>
    <row r="56" spans="1:21" s="90" customFormat="1" ht="54" outlineLevel="2" x14ac:dyDescent="0.25">
      <c r="A56" s="169"/>
      <c r="B56" s="46" t="s">
        <v>862</v>
      </c>
      <c r="C56" s="66">
        <f t="shared" si="1"/>
        <v>1020</v>
      </c>
      <c r="D56" s="66">
        <v>1020</v>
      </c>
      <c r="E56" s="66">
        <v>0</v>
      </c>
      <c r="F56" s="66">
        <v>0</v>
      </c>
      <c r="G56" s="66">
        <v>0</v>
      </c>
      <c r="H56" s="66">
        <f t="shared" si="10"/>
        <v>0</v>
      </c>
      <c r="I56" s="66">
        <v>0</v>
      </c>
      <c r="J56" s="66">
        <v>0</v>
      </c>
      <c r="K56" s="66">
        <v>0</v>
      </c>
      <c r="L56" s="66">
        <v>0</v>
      </c>
      <c r="M56" s="66">
        <f t="shared" si="2"/>
        <v>0</v>
      </c>
      <c r="N56" s="66">
        <f t="shared" si="3"/>
        <v>1020</v>
      </c>
      <c r="O56" s="66">
        <f t="shared" si="4"/>
        <v>0</v>
      </c>
      <c r="P56" s="66">
        <f t="shared" si="5"/>
        <v>1020</v>
      </c>
      <c r="Q56" s="66" t="str">
        <f t="shared" si="6"/>
        <v>-</v>
      </c>
      <c r="R56" s="66">
        <f t="shared" si="7"/>
        <v>0</v>
      </c>
      <c r="S56" s="66" t="str">
        <f t="shared" si="8"/>
        <v>-</v>
      </c>
      <c r="T56" s="66">
        <f t="shared" si="9"/>
        <v>0</v>
      </c>
      <c r="U56" s="297"/>
    </row>
    <row r="57" spans="1:21" s="150" customFormat="1" ht="27" outlineLevel="1" x14ac:dyDescent="0.25">
      <c r="A57" s="170"/>
      <c r="B57" s="166" t="s">
        <v>13</v>
      </c>
      <c r="C57" s="117">
        <f t="shared" si="1"/>
        <v>7751.5</v>
      </c>
      <c r="D57" s="117">
        <f t="shared" ref="D57:L57" si="18">D58</f>
        <v>7751.5</v>
      </c>
      <c r="E57" s="117">
        <f t="shared" si="18"/>
        <v>0</v>
      </c>
      <c r="F57" s="117">
        <f t="shared" si="18"/>
        <v>0</v>
      </c>
      <c r="G57" s="117">
        <f t="shared" si="18"/>
        <v>0</v>
      </c>
      <c r="H57" s="117">
        <f t="shared" si="10"/>
        <v>2344.4</v>
      </c>
      <c r="I57" s="117">
        <f t="shared" si="18"/>
        <v>2344.4</v>
      </c>
      <c r="J57" s="117">
        <f t="shared" si="18"/>
        <v>0</v>
      </c>
      <c r="K57" s="117">
        <f t="shared" si="18"/>
        <v>0</v>
      </c>
      <c r="L57" s="117">
        <f t="shared" si="18"/>
        <v>0</v>
      </c>
      <c r="M57" s="117">
        <f t="shared" si="2"/>
        <v>30.244468812487906</v>
      </c>
      <c r="N57" s="117">
        <f t="shared" si="3"/>
        <v>5407.1</v>
      </c>
      <c r="O57" s="117">
        <f t="shared" si="4"/>
        <v>30.244468812487906</v>
      </c>
      <c r="P57" s="117">
        <f t="shared" si="5"/>
        <v>5407.1</v>
      </c>
      <c r="Q57" s="117" t="str">
        <f t="shared" si="6"/>
        <v>-</v>
      </c>
      <c r="R57" s="117">
        <f t="shared" si="7"/>
        <v>0</v>
      </c>
      <c r="S57" s="117" t="str">
        <f t="shared" si="8"/>
        <v>-</v>
      </c>
      <c r="T57" s="117">
        <f t="shared" si="9"/>
        <v>0</v>
      </c>
      <c r="U57" s="11"/>
    </row>
    <row r="58" spans="1:21" s="90" customFormat="1" ht="27" outlineLevel="2" x14ac:dyDescent="0.25">
      <c r="A58" s="169"/>
      <c r="B58" s="46" t="s">
        <v>863</v>
      </c>
      <c r="C58" s="66">
        <f t="shared" si="1"/>
        <v>7751.5</v>
      </c>
      <c r="D58" s="66">
        <v>7751.5</v>
      </c>
      <c r="E58" s="66"/>
      <c r="F58" s="66">
        <v>0</v>
      </c>
      <c r="G58" s="66">
        <v>0</v>
      </c>
      <c r="H58" s="66">
        <f t="shared" si="10"/>
        <v>2344.4</v>
      </c>
      <c r="I58" s="66">
        <v>2344.4</v>
      </c>
      <c r="J58" s="66"/>
      <c r="K58" s="66">
        <v>0</v>
      </c>
      <c r="L58" s="66">
        <v>0</v>
      </c>
      <c r="M58" s="66">
        <f t="shared" si="2"/>
        <v>30.244468812487906</v>
      </c>
      <c r="N58" s="66">
        <f t="shared" si="3"/>
        <v>5407.1</v>
      </c>
      <c r="O58" s="66">
        <f t="shared" si="4"/>
        <v>30.244468812487906</v>
      </c>
      <c r="P58" s="66">
        <f t="shared" si="5"/>
        <v>5407.1</v>
      </c>
      <c r="Q58" s="66" t="str">
        <f t="shared" si="6"/>
        <v>-</v>
      </c>
      <c r="R58" s="66">
        <f t="shared" si="7"/>
        <v>0</v>
      </c>
      <c r="S58" s="66" t="str">
        <f t="shared" si="8"/>
        <v>-</v>
      </c>
      <c r="T58" s="66">
        <f t="shared" si="9"/>
        <v>0</v>
      </c>
      <c r="U58" s="11" t="s">
        <v>627</v>
      </c>
    </row>
    <row r="59" spans="1:21" s="88" customFormat="1" x14ac:dyDescent="0.25">
      <c r="A59" s="87">
        <v>4</v>
      </c>
      <c r="B59" s="73" t="s">
        <v>15</v>
      </c>
      <c r="C59" s="35">
        <f t="shared" si="1"/>
        <v>154.80000000000001</v>
      </c>
      <c r="D59" s="35">
        <f>SUM(D61:D64)</f>
        <v>154.80000000000001</v>
      </c>
      <c r="E59" s="35">
        <f>SUM(E61:E64)</f>
        <v>0</v>
      </c>
      <c r="F59" s="35">
        <f>SUM(F61:F64)</f>
        <v>0</v>
      </c>
      <c r="G59" s="35">
        <f>SUM(G61:G64)</f>
        <v>0</v>
      </c>
      <c r="H59" s="35">
        <f t="shared" si="10"/>
        <v>47.3</v>
      </c>
      <c r="I59" s="35">
        <f>SUM(I61:I64)</f>
        <v>47.3</v>
      </c>
      <c r="J59" s="35">
        <f>SUM(J61:J64)</f>
        <v>0</v>
      </c>
      <c r="K59" s="35">
        <f>SUM(K61:K64)</f>
        <v>0</v>
      </c>
      <c r="L59" s="35">
        <f>SUM(L61:L64)</f>
        <v>0</v>
      </c>
      <c r="M59" s="35">
        <f t="shared" si="2"/>
        <v>30.555555555555554</v>
      </c>
      <c r="N59" s="35">
        <f t="shared" si="3"/>
        <v>107.50000000000001</v>
      </c>
      <c r="O59" s="35">
        <f t="shared" si="4"/>
        <v>30.555555555555554</v>
      </c>
      <c r="P59" s="35">
        <f t="shared" si="5"/>
        <v>107.50000000000001</v>
      </c>
      <c r="Q59" s="35" t="str">
        <f t="shared" si="6"/>
        <v>-</v>
      </c>
      <c r="R59" s="35">
        <f t="shared" si="7"/>
        <v>0</v>
      </c>
      <c r="S59" s="35" t="str">
        <f t="shared" si="8"/>
        <v>-</v>
      </c>
      <c r="T59" s="35">
        <f t="shared" si="9"/>
        <v>0</v>
      </c>
      <c r="U59" s="151"/>
    </row>
    <row r="60" spans="1:21" s="90" customFormat="1" ht="40.5" outlineLevel="1" x14ac:dyDescent="0.25">
      <c r="A60" s="69"/>
      <c r="B60" s="46" t="s">
        <v>864</v>
      </c>
      <c r="C60" s="66">
        <f>SUM(D60:F60)</f>
        <v>154.80000000000001</v>
      </c>
      <c r="D60" s="66">
        <f>SUM(D61:D64)</f>
        <v>154.80000000000001</v>
      </c>
      <c r="E60" s="66">
        <f>SUM(E61:E64)</f>
        <v>0</v>
      </c>
      <c r="F60" s="66">
        <f>SUM(F61:F64)</f>
        <v>0</v>
      </c>
      <c r="G60" s="66"/>
      <c r="H60" s="66">
        <f>SUM(I60:K60)</f>
        <v>47.3</v>
      </c>
      <c r="I60" s="66">
        <f>SUM(I61:I64)</f>
        <v>47.3</v>
      </c>
      <c r="J60" s="66">
        <f>SUM(J61:J64)</f>
        <v>0</v>
      </c>
      <c r="K60" s="66">
        <f>SUM(K61:K64)</f>
        <v>0</v>
      </c>
      <c r="L60" s="66"/>
      <c r="M60" s="66">
        <f t="shared" si="2"/>
        <v>30.555555555555554</v>
      </c>
      <c r="N60" s="66">
        <f t="shared" si="3"/>
        <v>107.50000000000001</v>
      </c>
      <c r="O60" s="66">
        <f t="shared" si="4"/>
        <v>30.555555555555554</v>
      </c>
      <c r="P60" s="66">
        <f t="shared" si="5"/>
        <v>107.50000000000001</v>
      </c>
      <c r="Q60" s="66" t="str">
        <f t="shared" si="6"/>
        <v>-</v>
      </c>
      <c r="R60" s="66">
        <f t="shared" si="7"/>
        <v>0</v>
      </c>
      <c r="S60" s="66" t="str">
        <f t="shared" si="8"/>
        <v>-</v>
      </c>
      <c r="T60" s="66">
        <f t="shared" si="9"/>
        <v>0</v>
      </c>
    </row>
    <row r="61" spans="1:21" s="90" customFormat="1" ht="27" outlineLevel="1" x14ac:dyDescent="0.25">
      <c r="A61" s="69"/>
      <c r="B61" s="46" t="s">
        <v>396</v>
      </c>
      <c r="C61" s="66">
        <f t="shared" si="1"/>
        <v>13.8</v>
      </c>
      <c r="D61" s="66">
        <v>13.8</v>
      </c>
      <c r="E61" s="66">
        <v>0</v>
      </c>
      <c r="F61" s="66">
        <v>0</v>
      </c>
      <c r="G61" s="66">
        <v>0</v>
      </c>
      <c r="H61" s="66">
        <f t="shared" si="10"/>
        <v>0</v>
      </c>
      <c r="I61" s="66">
        <v>0</v>
      </c>
      <c r="J61" s="66">
        <v>0</v>
      </c>
      <c r="K61" s="66">
        <v>0</v>
      </c>
      <c r="L61" s="66">
        <v>0</v>
      </c>
      <c r="M61" s="66">
        <f t="shared" si="2"/>
        <v>0</v>
      </c>
      <c r="N61" s="66">
        <f t="shared" si="3"/>
        <v>13.8</v>
      </c>
      <c r="O61" s="66">
        <f t="shared" si="4"/>
        <v>0</v>
      </c>
      <c r="P61" s="66">
        <f t="shared" si="5"/>
        <v>13.8</v>
      </c>
      <c r="Q61" s="66" t="str">
        <f t="shared" si="6"/>
        <v>-</v>
      </c>
      <c r="R61" s="66">
        <f t="shared" si="7"/>
        <v>0</v>
      </c>
      <c r="S61" s="66" t="str">
        <f t="shared" si="8"/>
        <v>-</v>
      </c>
      <c r="T61" s="66">
        <f t="shared" si="9"/>
        <v>0</v>
      </c>
      <c r="U61" s="152" t="s">
        <v>631</v>
      </c>
    </row>
    <row r="62" spans="1:21" s="90" customFormat="1" ht="32.25" customHeight="1" outlineLevel="1" x14ac:dyDescent="0.25">
      <c r="A62" s="171"/>
      <c r="B62" s="46" t="s">
        <v>397</v>
      </c>
      <c r="C62" s="66">
        <f t="shared" si="1"/>
        <v>7.9</v>
      </c>
      <c r="D62" s="66">
        <v>7.9</v>
      </c>
      <c r="E62" s="66">
        <v>0</v>
      </c>
      <c r="F62" s="66">
        <v>0</v>
      </c>
      <c r="G62" s="66">
        <v>0</v>
      </c>
      <c r="H62" s="66">
        <f t="shared" si="10"/>
        <v>0</v>
      </c>
      <c r="I62" s="66">
        <v>0</v>
      </c>
      <c r="J62" s="66">
        <v>0</v>
      </c>
      <c r="K62" s="66">
        <v>0</v>
      </c>
      <c r="L62" s="66">
        <v>0</v>
      </c>
      <c r="M62" s="66">
        <f t="shared" si="2"/>
        <v>0</v>
      </c>
      <c r="N62" s="66">
        <f t="shared" si="3"/>
        <v>7.9</v>
      </c>
      <c r="O62" s="66">
        <f t="shared" si="4"/>
        <v>0</v>
      </c>
      <c r="P62" s="66">
        <f t="shared" si="5"/>
        <v>7.9</v>
      </c>
      <c r="Q62" s="66" t="str">
        <f t="shared" si="6"/>
        <v>-</v>
      </c>
      <c r="R62" s="66">
        <f t="shared" si="7"/>
        <v>0</v>
      </c>
      <c r="S62" s="66" t="str">
        <f t="shared" si="8"/>
        <v>-</v>
      </c>
      <c r="T62" s="66">
        <f t="shared" si="9"/>
        <v>0</v>
      </c>
      <c r="U62" s="152" t="s">
        <v>632</v>
      </c>
    </row>
    <row r="63" spans="1:21" s="90" customFormat="1" ht="40.5" outlineLevel="1" x14ac:dyDescent="0.25">
      <c r="A63" s="171"/>
      <c r="B63" s="46" t="s">
        <v>398</v>
      </c>
      <c r="C63" s="66">
        <f t="shared" si="1"/>
        <v>105.8</v>
      </c>
      <c r="D63" s="66">
        <v>105.8</v>
      </c>
      <c r="E63" s="66"/>
      <c r="F63" s="66"/>
      <c r="G63" s="66"/>
      <c r="H63" s="66">
        <f t="shared" si="10"/>
        <v>47.3</v>
      </c>
      <c r="I63" s="66">
        <v>47.3</v>
      </c>
      <c r="J63" s="66">
        <v>0</v>
      </c>
      <c r="K63" s="66"/>
      <c r="L63" s="66"/>
      <c r="M63" s="66">
        <f t="shared" si="2"/>
        <v>44.706994328922498</v>
      </c>
      <c r="N63" s="66">
        <f t="shared" si="3"/>
        <v>58.5</v>
      </c>
      <c r="O63" s="66">
        <f t="shared" si="4"/>
        <v>44.706994328922498</v>
      </c>
      <c r="P63" s="66">
        <f t="shared" si="5"/>
        <v>58.5</v>
      </c>
      <c r="Q63" s="66" t="str">
        <f t="shared" si="6"/>
        <v>-</v>
      </c>
      <c r="R63" s="66">
        <f t="shared" si="7"/>
        <v>0</v>
      </c>
      <c r="S63" s="66" t="str">
        <f t="shared" si="8"/>
        <v>-</v>
      </c>
      <c r="T63" s="66">
        <f t="shared" si="9"/>
        <v>0</v>
      </c>
      <c r="U63" s="152" t="s">
        <v>630</v>
      </c>
    </row>
    <row r="64" spans="1:21" s="90" customFormat="1" ht="40.5" outlineLevel="1" x14ac:dyDescent="0.25">
      <c r="A64" s="171"/>
      <c r="B64" s="46" t="s">
        <v>628</v>
      </c>
      <c r="C64" s="66">
        <f t="shared" si="1"/>
        <v>27.3</v>
      </c>
      <c r="D64" s="66">
        <v>27.3</v>
      </c>
      <c r="E64" s="66">
        <v>0</v>
      </c>
      <c r="F64" s="66">
        <v>0</v>
      </c>
      <c r="G64" s="66">
        <v>0</v>
      </c>
      <c r="H64" s="66">
        <f t="shared" si="10"/>
        <v>0</v>
      </c>
      <c r="I64" s="66">
        <v>0</v>
      </c>
      <c r="J64" s="66">
        <v>0</v>
      </c>
      <c r="K64" s="66">
        <v>0</v>
      </c>
      <c r="L64" s="66">
        <v>0</v>
      </c>
      <c r="M64" s="66">
        <f t="shared" si="2"/>
        <v>0</v>
      </c>
      <c r="N64" s="66">
        <f t="shared" si="3"/>
        <v>27.3</v>
      </c>
      <c r="O64" s="66">
        <f t="shared" si="4"/>
        <v>0</v>
      </c>
      <c r="P64" s="66">
        <f t="shared" si="5"/>
        <v>27.3</v>
      </c>
      <c r="Q64" s="66" t="str">
        <f t="shared" si="6"/>
        <v>-</v>
      </c>
      <c r="R64" s="66">
        <f t="shared" si="7"/>
        <v>0</v>
      </c>
      <c r="S64" s="66" t="str">
        <f t="shared" si="8"/>
        <v>-</v>
      </c>
      <c r="T64" s="66">
        <f t="shared" si="9"/>
        <v>0</v>
      </c>
      <c r="U64" s="152" t="s">
        <v>629</v>
      </c>
    </row>
    <row r="65" spans="1:21" s="88" customFormat="1" ht="27" x14ac:dyDescent="0.25">
      <c r="A65" s="111">
        <v>5</v>
      </c>
      <c r="B65" s="73" t="s">
        <v>21</v>
      </c>
      <c r="C65" s="35">
        <f t="shared" si="1"/>
        <v>188608.5</v>
      </c>
      <c r="D65" s="35">
        <f>D66+D84+D97+D99+D103+D106</f>
        <v>186917.8</v>
      </c>
      <c r="E65" s="35">
        <f>E66+E84+E97+E99+E103+E106</f>
        <v>1690.7</v>
      </c>
      <c r="F65" s="35">
        <f>F66+F84+F97+F99+F103</f>
        <v>0</v>
      </c>
      <c r="G65" s="35">
        <f>G66+G84+G97+G99+G103</f>
        <v>8714.7000000000007</v>
      </c>
      <c r="H65" s="35">
        <f>SUM(I65:K65)</f>
        <v>55088.999999999993</v>
      </c>
      <c r="I65" s="35">
        <f>I66+I84+I97+I99+I103+I106</f>
        <v>54538.799999999996</v>
      </c>
      <c r="J65" s="35">
        <f>J66+J84+J97+J99+J103</f>
        <v>550.20000000000005</v>
      </c>
      <c r="K65" s="35">
        <f>K66+K84+K97+K99+K103</f>
        <v>0</v>
      </c>
      <c r="L65" s="35">
        <f>L66+L84+L97+L99+L103</f>
        <v>1625.9</v>
      </c>
      <c r="M65" s="35">
        <f t="shared" si="2"/>
        <v>29.208121585188362</v>
      </c>
      <c r="N65" s="35">
        <f t="shared" si="3"/>
        <v>133519.5</v>
      </c>
      <c r="O65" s="35">
        <f t="shared" si="4"/>
        <v>29.177959509474217</v>
      </c>
      <c r="P65" s="35">
        <f t="shared" si="5"/>
        <v>132379</v>
      </c>
      <c r="Q65" s="35">
        <f t="shared" si="6"/>
        <v>32.542733778908143</v>
      </c>
      <c r="R65" s="35">
        <f t="shared" si="7"/>
        <v>1140.5</v>
      </c>
      <c r="S65" s="35" t="str">
        <f t="shared" si="8"/>
        <v>-</v>
      </c>
      <c r="T65" s="35">
        <f t="shared" si="9"/>
        <v>0</v>
      </c>
      <c r="U65" s="151"/>
    </row>
    <row r="66" spans="1:21" s="150" customFormat="1" ht="54" outlineLevel="1" x14ac:dyDescent="0.25">
      <c r="A66" s="67"/>
      <c r="B66" s="157" t="s">
        <v>427</v>
      </c>
      <c r="C66" s="117">
        <f t="shared" ref="C66:C98" si="19">SUM(D66:F66)</f>
        <v>39304.399999999994</v>
      </c>
      <c r="D66" s="79">
        <f>D67+D73</f>
        <v>37833.699999999997</v>
      </c>
      <c r="E66" s="79">
        <f>E67+E73</f>
        <v>1470.7</v>
      </c>
      <c r="F66" s="79">
        <f>F67+F73</f>
        <v>0</v>
      </c>
      <c r="G66" s="79">
        <f>SUM(G67:G83)</f>
        <v>0</v>
      </c>
      <c r="H66" s="117">
        <f>SUM(I66:K66)</f>
        <v>7763</v>
      </c>
      <c r="I66" s="117">
        <f>I67+I73</f>
        <v>7432.8</v>
      </c>
      <c r="J66" s="117">
        <f>J67+J73</f>
        <v>330.2</v>
      </c>
      <c r="K66" s="117">
        <f>K67+K73</f>
        <v>0</v>
      </c>
      <c r="L66" s="117">
        <f>SUM(L67:L83)</f>
        <v>0</v>
      </c>
      <c r="M66" s="117">
        <f t="shared" ref="M66:M118" si="20">IFERROR(H66/C66*100,"-")</f>
        <v>19.750969357120326</v>
      </c>
      <c r="N66" s="117">
        <f t="shared" si="3"/>
        <v>31541.399999999994</v>
      </c>
      <c r="O66" s="117">
        <f t="shared" ref="O66:O118" si="21">IFERROR(I66/D66*100,"-")</f>
        <v>19.645976999341858</v>
      </c>
      <c r="P66" s="117">
        <f t="shared" si="5"/>
        <v>30400.899999999998</v>
      </c>
      <c r="Q66" s="117">
        <f t="shared" ref="Q66:Q118" si="22">IFERROR(J66/E66*100,"-")</f>
        <v>22.451893656082138</v>
      </c>
      <c r="R66" s="117">
        <f t="shared" si="7"/>
        <v>1140.5</v>
      </c>
      <c r="S66" s="117" t="str">
        <f t="shared" ref="S66:S118" si="23">IFERROR(K66/F66*100,"-")</f>
        <v>-</v>
      </c>
      <c r="T66" s="117">
        <f t="shared" si="9"/>
        <v>0</v>
      </c>
      <c r="U66" s="152"/>
    </row>
    <row r="67" spans="1:21" s="90" customFormat="1" ht="27" outlineLevel="2" x14ac:dyDescent="0.25">
      <c r="A67" s="65"/>
      <c r="B67" s="46" t="s">
        <v>865</v>
      </c>
      <c r="C67" s="66">
        <f>SUM(D67:F67)</f>
        <v>24090.3</v>
      </c>
      <c r="D67" s="66">
        <f>SUM(D68:D72)</f>
        <v>23019.3</v>
      </c>
      <c r="E67" s="66">
        <f>SUM(E68:E72)</f>
        <v>1071</v>
      </c>
      <c r="F67" s="66">
        <f>SUM(F68:F72)</f>
        <v>0</v>
      </c>
      <c r="G67" s="66">
        <v>0</v>
      </c>
      <c r="H67" s="66">
        <f>SUM(I67:K67)</f>
        <v>4779.5</v>
      </c>
      <c r="I67" s="66">
        <f>SUM(I68:I72)</f>
        <v>4463.3</v>
      </c>
      <c r="J67" s="66">
        <f>SUM(J68:J72)</f>
        <v>316.2</v>
      </c>
      <c r="K67" s="66">
        <f>SUM(K68:K72)</f>
        <v>0</v>
      </c>
      <c r="L67" s="66">
        <v>0</v>
      </c>
      <c r="M67" s="66">
        <f t="shared" si="20"/>
        <v>19.839935575729651</v>
      </c>
      <c r="N67" s="66">
        <f t="shared" si="3"/>
        <v>19310.8</v>
      </c>
      <c r="O67" s="66">
        <f t="shared" si="21"/>
        <v>19.389381953404321</v>
      </c>
      <c r="P67" s="66">
        <f t="shared" si="5"/>
        <v>18556</v>
      </c>
      <c r="Q67" s="66">
        <f t="shared" si="22"/>
        <v>29.523809523809526</v>
      </c>
      <c r="R67" s="66">
        <f t="shared" si="7"/>
        <v>754.8</v>
      </c>
      <c r="S67" s="66" t="str">
        <f t="shared" si="23"/>
        <v>-</v>
      </c>
      <c r="T67" s="66">
        <f t="shared" si="9"/>
        <v>0</v>
      </c>
      <c r="U67" s="152"/>
    </row>
    <row r="68" spans="1:21" s="90" customFormat="1" outlineLevel="3" x14ac:dyDescent="0.25">
      <c r="A68" s="65"/>
      <c r="B68" s="46" t="s">
        <v>399</v>
      </c>
      <c r="C68" s="66">
        <f>SUM(D68:F68)</f>
        <v>22794.6</v>
      </c>
      <c r="D68" s="66">
        <v>22794.6</v>
      </c>
      <c r="E68" s="66">
        <v>0</v>
      </c>
      <c r="F68" s="66">
        <v>0</v>
      </c>
      <c r="G68" s="66">
        <v>0</v>
      </c>
      <c r="H68" s="66">
        <f>SUM(I68:K68)</f>
        <v>4330.6000000000004</v>
      </c>
      <c r="I68" s="66">
        <v>4330.6000000000004</v>
      </c>
      <c r="J68" s="66">
        <v>0</v>
      </c>
      <c r="K68" s="66">
        <v>0</v>
      </c>
      <c r="L68" s="66">
        <v>0</v>
      </c>
      <c r="M68" s="66">
        <f>IFERROR(H68/C68*100,"-")</f>
        <v>18.998359260526616</v>
      </c>
      <c r="N68" s="66">
        <f t="shared" si="3"/>
        <v>18464</v>
      </c>
      <c r="O68" s="66">
        <f>IFERROR(I68/D68*100,"-")</f>
        <v>18.998359260526616</v>
      </c>
      <c r="P68" s="66">
        <f t="shared" si="5"/>
        <v>18464</v>
      </c>
      <c r="Q68" s="66" t="str">
        <f>IFERROR(J68/E68*100,"-")</f>
        <v>-</v>
      </c>
      <c r="R68" s="66">
        <f t="shared" si="7"/>
        <v>0</v>
      </c>
      <c r="S68" s="66" t="str">
        <f>IFERROR(K68/F68*100,"-")</f>
        <v>-</v>
      </c>
      <c r="T68" s="66">
        <f t="shared" si="9"/>
        <v>0</v>
      </c>
      <c r="U68" s="152"/>
    </row>
    <row r="69" spans="1:21" s="90" customFormat="1" ht="54" outlineLevel="3" x14ac:dyDescent="0.25">
      <c r="A69" s="65"/>
      <c r="B69" s="46" t="s">
        <v>400</v>
      </c>
      <c r="C69" s="66">
        <f t="shared" si="19"/>
        <v>895.3</v>
      </c>
      <c r="D69" s="66">
        <v>134.30000000000001</v>
      </c>
      <c r="E69" s="66">
        <v>761</v>
      </c>
      <c r="F69" s="66">
        <v>0</v>
      </c>
      <c r="G69" s="66">
        <v>0</v>
      </c>
      <c r="H69" s="66">
        <f t="shared" ref="H69:H98" si="24">SUM(I69:K69)</f>
        <v>98.5</v>
      </c>
      <c r="I69" s="66">
        <v>92.3</v>
      </c>
      <c r="J69" s="66">
        <v>6.2</v>
      </c>
      <c r="K69" s="66">
        <v>0</v>
      </c>
      <c r="L69" s="66">
        <v>0</v>
      </c>
      <c r="M69" s="66">
        <f t="shared" si="20"/>
        <v>11.001898804869876</v>
      </c>
      <c r="N69" s="66">
        <f t="shared" ref="N69:N100" si="25">C69-H69</f>
        <v>796.8</v>
      </c>
      <c r="O69" s="66">
        <f t="shared" si="21"/>
        <v>68.726731198808636</v>
      </c>
      <c r="P69" s="66">
        <f t="shared" ref="P69:P100" si="26">D69-I69</f>
        <v>42.000000000000014</v>
      </c>
      <c r="Q69" s="66">
        <f t="shared" si="22"/>
        <v>0.81471747700394215</v>
      </c>
      <c r="R69" s="66">
        <f t="shared" ref="R69:R100" si="27">E69-J69</f>
        <v>754.8</v>
      </c>
      <c r="S69" s="66" t="str">
        <f t="shared" si="23"/>
        <v>-</v>
      </c>
      <c r="T69" s="66">
        <f t="shared" ref="T69:T100" si="28">F69-K69</f>
        <v>0</v>
      </c>
      <c r="U69" s="152" t="s">
        <v>710</v>
      </c>
    </row>
    <row r="70" spans="1:21" s="90" customFormat="1" ht="27" outlineLevel="3" x14ac:dyDescent="0.25">
      <c r="A70" s="65"/>
      <c r="B70" s="46" t="s">
        <v>401</v>
      </c>
      <c r="C70" s="66">
        <f>SUM(D70:F70)</f>
        <v>40.4</v>
      </c>
      <c r="D70" s="66">
        <v>40.4</v>
      </c>
      <c r="E70" s="66">
        <v>0</v>
      </c>
      <c r="F70" s="66">
        <v>0</v>
      </c>
      <c r="G70" s="66">
        <v>0</v>
      </c>
      <c r="H70" s="66">
        <f>SUM(I70:K70)</f>
        <v>40.4</v>
      </c>
      <c r="I70" s="66">
        <v>40.4</v>
      </c>
      <c r="J70" s="66">
        <v>0</v>
      </c>
      <c r="K70" s="66">
        <v>0</v>
      </c>
      <c r="L70" s="66">
        <v>0</v>
      </c>
      <c r="M70" s="66">
        <f>IFERROR(H70/C70*100,"-")</f>
        <v>100</v>
      </c>
      <c r="N70" s="66">
        <f>C70-H70</f>
        <v>0</v>
      </c>
      <c r="O70" s="66">
        <f>IFERROR(I70/D70*100,"-")</f>
        <v>100</v>
      </c>
      <c r="P70" s="66">
        <f>D70-I70</f>
        <v>0</v>
      </c>
      <c r="Q70" s="66" t="str">
        <f>IFERROR(J70/E70*100,"-")</f>
        <v>-</v>
      </c>
      <c r="R70" s="66">
        <f>E70-J70</f>
        <v>0</v>
      </c>
      <c r="S70" s="66" t="str">
        <f>IFERROR(K70/F70*100,"-")</f>
        <v>-</v>
      </c>
      <c r="T70" s="66">
        <f>F70-K70</f>
        <v>0</v>
      </c>
      <c r="U70" s="152" t="s">
        <v>702</v>
      </c>
    </row>
    <row r="71" spans="1:21" s="90" customFormat="1" outlineLevel="3" x14ac:dyDescent="0.25">
      <c r="A71" s="65"/>
      <c r="B71" s="46" t="s">
        <v>426</v>
      </c>
      <c r="C71" s="66">
        <f>SUM(D71:F71)</f>
        <v>310</v>
      </c>
      <c r="D71" s="66">
        <v>0</v>
      </c>
      <c r="E71" s="66">
        <v>310</v>
      </c>
      <c r="F71" s="66">
        <v>0</v>
      </c>
      <c r="G71" s="66"/>
      <c r="H71" s="66">
        <f>SUM(I71:K71)</f>
        <v>310</v>
      </c>
      <c r="I71" s="66">
        <v>0</v>
      </c>
      <c r="J71" s="66">
        <v>310</v>
      </c>
      <c r="K71" s="66">
        <v>0</v>
      </c>
      <c r="L71" s="66"/>
      <c r="M71" s="66">
        <f>IFERROR(H71/C71*100,"-")</f>
        <v>100</v>
      </c>
      <c r="N71" s="66">
        <f>C71-H71</f>
        <v>0</v>
      </c>
      <c r="O71" s="66" t="str">
        <f>IFERROR(I71/D71*100,"-")</f>
        <v>-</v>
      </c>
      <c r="P71" s="66">
        <f>D71-I71</f>
        <v>0</v>
      </c>
      <c r="Q71" s="66">
        <f>IFERROR(J71/E71*100,"-")</f>
        <v>100</v>
      </c>
      <c r="R71" s="66">
        <f>E71-J71</f>
        <v>0</v>
      </c>
      <c r="S71" s="66" t="str">
        <f>IFERROR(K71/F71*100,"-")</f>
        <v>-</v>
      </c>
      <c r="T71" s="66">
        <f>F71-K71</f>
        <v>0</v>
      </c>
      <c r="U71" s="152" t="s">
        <v>709</v>
      </c>
    </row>
    <row r="72" spans="1:21" s="90" customFormat="1" ht="22.5" customHeight="1" outlineLevel="3" x14ac:dyDescent="0.25">
      <c r="A72" s="65"/>
      <c r="B72" s="46" t="s">
        <v>402</v>
      </c>
      <c r="C72" s="66">
        <f t="shared" si="19"/>
        <v>50</v>
      </c>
      <c r="D72" s="66">
        <v>50</v>
      </c>
      <c r="E72" s="66"/>
      <c r="F72" s="66">
        <v>0</v>
      </c>
      <c r="G72" s="66">
        <v>0</v>
      </c>
      <c r="H72" s="66">
        <f t="shared" si="24"/>
        <v>0</v>
      </c>
      <c r="I72" s="66">
        <v>0</v>
      </c>
      <c r="J72" s="66">
        <v>0</v>
      </c>
      <c r="K72" s="66">
        <v>0</v>
      </c>
      <c r="L72" s="66">
        <v>0</v>
      </c>
      <c r="M72" s="66">
        <f t="shared" si="20"/>
        <v>0</v>
      </c>
      <c r="N72" s="66">
        <f t="shared" si="25"/>
        <v>50</v>
      </c>
      <c r="O72" s="66">
        <f t="shared" si="21"/>
        <v>0</v>
      </c>
      <c r="P72" s="66">
        <f t="shared" si="26"/>
        <v>50</v>
      </c>
      <c r="Q72" s="66" t="str">
        <f t="shared" si="22"/>
        <v>-</v>
      </c>
      <c r="R72" s="66">
        <f t="shared" si="27"/>
        <v>0</v>
      </c>
      <c r="S72" s="66" t="str">
        <f t="shared" si="23"/>
        <v>-</v>
      </c>
      <c r="T72" s="66">
        <f t="shared" si="28"/>
        <v>0</v>
      </c>
      <c r="U72" s="152" t="s">
        <v>711</v>
      </c>
    </row>
    <row r="73" spans="1:21" s="90" customFormat="1" ht="34.5" customHeight="1" outlineLevel="2" x14ac:dyDescent="0.25">
      <c r="A73" s="171"/>
      <c r="B73" s="46" t="s">
        <v>866</v>
      </c>
      <c r="C73" s="66">
        <f>SUM(D73:F73)</f>
        <v>15214.1</v>
      </c>
      <c r="D73" s="66">
        <f>SUM(D74:D83)</f>
        <v>14814.4</v>
      </c>
      <c r="E73" s="66">
        <f>SUM(E74:E83)</f>
        <v>399.7</v>
      </c>
      <c r="F73" s="66">
        <f>SUM(F74:F83)</f>
        <v>0</v>
      </c>
      <c r="G73" s="66">
        <v>0</v>
      </c>
      <c r="H73" s="66">
        <f>SUM(I73:K73)</f>
        <v>2983.5</v>
      </c>
      <c r="I73" s="66">
        <f>SUM(I74:I83)</f>
        <v>2969.5</v>
      </c>
      <c r="J73" s="66">
        <f>SUM(J74:J83)</f>
        <v>14</v>
      </c>
      <c r="K73" s="66">
        <f>SUM(K74:K83)</f>
        <v>0</v>
      </c>
      <c r="L73" s="66">
        <v>0</v>
      </c>
      <c r="M73" s="66">
        <f t="shared" si="20"/>
        <v>19.610098527024274</v>
      </c>
      <c r="N73" s="66">
        <f t="shared" si="25"/>
        <v>12230.6</v>
      </c>
      <c r="O73" s="66">
        <f t="shared" si="21"/>
        <v>20.044686251215037</v>
      </c>
      <c r="P73" s="66">
        <f t="shared" si="26"/>
        <v>11844.9</v>
      </c>
      <c r="Q73" s="66">
        <f t="shared" si="22"/>
        <v>3.5026269702276709</v>
      </c>
      <c r="R73" s="66">
        <f t="shared" si="27"/>
        <v>385.7</v>
      </c>
      <c r="S73" s="66" t="str">
        <f t="shared" si="23"/>
        <v>-</v>
      </c>
      <c r="T73" s="66">
        <f t="shared" si="28"/>
        <v>0</v>
      </c>
      <c r="U73" s="152" t="s">
        <v>708</v>
      </c>
    </row>
    <row r="74" spans="1:21" s="90" customFormat="1" outlineLevel="3" x14ac:dyDescent="0.25">
      <c r="A74" s="171"/>
      <c r="B74" s="46" t="s">
        <v>403</v>
      </c>
      <c r="C74" s="66">
        <f t="shared" si="19"/>
        <v>14205.9</v>
      </c>
      <c r="D74" s="66">
        <v>14205.9</v>
      </c>
      <c r="E74" s="66">
        <v>0</v>
      </c>
      <c r="F74" s="66">
        <v>0</v>
      </c>
      <c r="G74" s="66">
        <v>0</v>
      </c>
      <c r="H74" s="66">
        <f t="shared" si="24"/>
        <v>2866.9</v>
      </c>
      <c r="I74" s="66">
        <v>2866.9</v>
      </c>
      <c r="J74" s="83">
        <v>0</v>
      </c>
      <c r="K74" s="66">
        <v>0</v>
      </c>
      <c r="L74" s="66">
        <v>0</v>
      </c>
      <c r="M74" s="66">
        <f t="shared" si="20"/>
        <v>20.181051534925633</v>
      </c>
      <c r="N74" s="66">
        <f t="shared" si="25"/>
        <v>11339</v>
      </c>
      <c r="O74" s="66">
        <f t="shared" si="21"/>
        <v>20.181051534925633</v>
      </c>
      <c r="P74" s="66">
        <f t="shared" si="26"/>
        <v>11339</v>
      </c>
      <c r="Q74" s="66" t="str">
        <f t="shared" si="22"/>
        <v>-</v>
      </c>
      <c r="R74" s="66">
        <f t="shared" si="27"/>
        <v>0</v>
      </c>
      <c r="S74" s="66" t="str">
        <f t="shared" si="23"/>
        <v>-</v>
      </c>
      <c r="T74" s="66">
        <f t="shared" si="28"/>
        <v>0</v>
      </c>
      <c r="U74" s="152"/>
    </row>
    <row r="75" spans="1:21" s="90" customFormat="1" ht="18.75" customHeight="1" outlineLevel="3" x14ac:dyDescent="0.25">
      <c r="A75" s="171"/>
      <c r="B75" s="46" t="s">
        <v>404</v>
      </c>
      <c r="C75" s="66">
        <f t="shared" si="19"/>
        <v>100</v>
      </c>
      <c r="D75" s="66">
        <v>100</v>
      </c>
      <c r="E75" s="66">
        <v>0</v>
      </c>
      <c r="F75" s="66">
        <v>0</v>
      </c>
      <c r="G75" s="66">
        <v>0</v>
      </c>
      <c r="H75" s="66">
        <f t="shared" si="24"/>
        <v>100</v>
      </c>
      <c r="I75" s="66">
        <v>100</v>
      </c>
      <c r="J75" s="66">
        <v>0</v>
      </c>
      <c r="K75" s="66">
        <v>0</v>
      </c>
      <c r="L75" s="66">
        <v>0</v>
      </c>
      <c r="M75" s="66">
        <f t="shared" si="20"/>
        <v>100</v>
      </c>
      <c r="N75" s="66">
        <f t="shared" si="25"/>
        <v>0</v>
      </c>
      <c r="O75" s="66">
        <f t="shared" si="21"/>
        <v>100</v>
      </c>
      <c r="P75" s="66">
        <f t="shared" si="26"/>
        <v>0</v>
      </c>
      <c r="Q75" s="66" t="str">
        <f t="shared" si="22"/>
        <v>-</v>
      </c>
      <c r="R75" s="66">
        <f t="shared" si="27"/>
        <v>0</v>
      </c>
      <c r="S75" s="66" t="str">
        <f t="shared" si="23"/>
        <v>-</v>
      </c>
      <c r="T75" s="66">
        <f t="shared" si="28"/>
        <v>0</v>
      </c>
      <c r="U75" s="121" t="s">
        <v>701</v>
      </c>
    </row>
    <row r="76" spans="1:21" s="90" customFormat="1" ht="27" outlineLevel="3" x14ac:dyDescent="0.25">
      <c r="A76" s="69"/>
      <c r="B76" s="46" t="s">
        <v>405</v>
      </c>
      <c r="C76" s="66">
        <f t="shared" si="19"/>
        <v>34.6</v>
      </c>
      <c r="D76" s="66">
        <v>34.6</v>
      </c>
      <c r="E76" s="66">
        <v>0</v>
      </c>
      <c r="F76" s="66">
        <v>0</v>
      </c>
      <c r="G76" s="66">
        <v>0</v>
      </c>
      <c r="H76" s="66">
        <f t="shared" si="24"/>
        <v>0</v>
      </c>
      <c r="I76" s="66">
        <v>0</v>
      </c>
      <c r="J76" s="66">
        <v>0</v>
      </c>
      <c r="K76" s="66">
        <v>0</v>
      </c>
      <c r="L76" s="66">
        <v>0</v>
      </c>
      <c r="M76" s="66">
        <f t="shared" si="20"/>
        <v>0</v>
      </c>
      <c r="N76" s="66">
        <f t="shared" si="25"/>
        <v>34.6</v>
      </c>
      <c r="O76" s="66">
        <f t="shared" si="21"/>
        <v>0</v>
      </c>
      <c r="P76" s="66">
        <f t="shared" si="26"/>
        <v>34.6</v>
      </c>
      <c r="Q76" s="66" t="str">
        <f t="shared" si="22"/>
        <v>-</v>
      </c>
      <c r="R76" s="66">
        <f t="shared" si="27"/>
        <v>0</v>
      </c>
      <c r="S76" s="66" t="str">
        <f t="shared" si="23"/>
        <v>-</v>
      </c>
      <c r="T76" s="66">
        <f t="shared" si="28"/>
        <v>0</v>
      </c>
      <c r="U76" s="296" t="s">
        <v>712</v>
      </c>
    </row>
    <row r="77" spans="1:21" s="90" customFormat="1" ht="27" outlineLevel="3" x14ac:dyDescent="0.25">
      <c r="A77" s="69"/>
      <c r="B77" s="46" t="s">
        <v>140</v>
      </c>
      <c r="C77" s="66">
        <f t="shared" si="19"/>
        <v>70</v>
      </c>
      <c r="D77" s="66">
        <v>70</v>
      </c>
      <c r="E77" s="66">
        <v>0</v>
      </c>
      <c r="F77" s="66">
        <v>0</v>
      </c>
      <c r="G77" s="66">
        <v>0</v>
      </c>
      <c r="H77" s="66">
        <f t="shared" si="24"/>
        <v>0</v>
      </c>
      <c r="I77" s="66">
        <v>0</v>
      </c>
      <c r="J77" s="66">
        <v>0</v>
      </c>
      <c r="K77" s="66">
        <v>0</v>
      </c>
      <c r="L77" s="66">
        <v>0</v>
      </c>
      <c r="M77" s="66">
        <f t="shared" si="20"/>
        <v>0</v>
      </c>
      <c r="N77" s="66">
        <f t="shared" si="25"/>
        <v>70</v>
      </c>
      <c r="O77" s="66">
        <f t="shared" si="21"/>
        <v>0</v>
      </c>
      <c r="P77" s="66">
        <f t="shared" si="26"/>
        <v>70</v>
      </c>
      <c r="Q77" s="66" t="str">
        <f t="shared" si="22"/>
        <v>-</v>
      </c>
      <c r="R77" s="66">
        <f t="shared" si="27"/>
        <v>0</v>
      </c>
      <c r="S77" s="66" t="str">
        <f t="shared" si="23"/>
        <v>-</v>
      </c>
      <c r="T77" s="66">
        <f t="shared" si="28"/>
        <v>0</v>
      </c>
      <c r="U77" s="300"/>
    </row>
    <row r="78" spans="1:21" s="90" customFormat="1" ht="27" outlineLevel="3" x14ac:dyDescent="0.25">
      <c r="A78" s="69"/>
      <c r="B78" s="46" t="s">
        <v>406</v>
      </c>
      <c r="C78" s="66">
        <f t="shared" si="19"/>
        <v>30</v>
      </c>
      <c r="D78" s="66">
        <v>30</v>
      </c>
      <c r="E78" s="66">
        <v>0</v>
      </c>
      <c r="F78" s="66">
        <v>0</v>
      </c>
      <c r="G78" s="66">
        <v>0</v>
      </c>
      <c r="H78" s="66">
        <f t="shared" si="24"/>
        <v>0</v>
      </c>
      <c r="I78" s="66">
        <v>0</v>
      </c>
      <c r="J78" s="66">
        <v>0</v>
      </c>
      <c r="K78" s="66">
        <v>0</v>
      </c>
      <c r="L78" s="66">
        <v>0</v>
      </c>
      <c r="M78" s="66">
        <f t="shared" si="20"/>
        <v>0</v>
      </c>
      <c r="N78" s="66">
        <f t="shared" si="25"/>
        <v>30</v>
      </c>
      <c r="O78" s="66">
        <f t="shared" si="21"/>
        <v>0</v>
      </c>
      <c r="P78" s="66">
        <f t="shared" si="26"/>
        <v>30</v>
      </c>
      <c r="Q78" s="66" t="str">
        <f t="shared" si="22"/>
        <v>-</v>
      </c>
      <c r="R78" s="66">
        <f t="shared" si="27"/>
        <v>0</v>
      </c>
      <c r="S78" s="66" t="str">
        <f t="shared" si="23"/>
        <v>-</v>
      </c>
      <c r="T78" s="66">
        <f t="shared" si="28"/>
        <v>0</v>
      </c>
      <c r="U78" s="300"/>
    </row>
    <row r="79" spans="1:21" s="90" customFormat="1" ht="54" outlineLevel="3" x14ac:dyDescent="0.25">
      <c r="A79" s="171"/>
      <c r="B79" s="46" t="s">
        <v>141</v>
      </c>
      <c r="C79" s="66">
        <f t="shared" si="19"/>
        <v>35.4</v>
      </c>
      <c r="D79" s="66">
        <v>35.4</v>
      </c>
      <c r="E79" s="66">
        <v>0</v>
      </c>
      <c r="F79" s="66">
        <v>0</v>
      </c>
      <c r="G79" s="66">
        <v>0</v>
      </c>
      <c r="H79" s="66">
        <f t="shared" si="24"/>
        <v>0</v>
      </c>
      <c r="I79" s="66">
        <v>0</v>
      </c>
      <c r="J79" s="66">
        <v>0</v>
      </c>
      <c r="K79" s="66">
        <v>0</v>
      </c>
      <c r="L79" s="66">
        <v>0</v>
      </c>
      <c r="M79" s="66">
        <f t="shared" si="20"/>
        <v>0</v>
      </c>
      <c r="N79" s="66">
        <f t="shared" si="25"/>
        <v>35.4</v>
      </c>
      <c r="O79" s="66">
        <f t="shared" si="21"/>
        <v>0</v>
      </c>
      <c r="P79" s="66">
        <f t="shared" si="26"/>
        <v>35.4</v>
      </c>
      <c r="Q79" s="66" t="str">
        <f t="shared" si="22"/>
        <v>-</v>
      </c>
      <c r="R79" s="66">
        <f t="shared" si="27"/>
        <v>0</v>
      </c>
      <c r="S79" s="66" t="str">
        <f t="shared" si="23"/>
        <v>-</v>
      </c>
      <c r="T79" s="66">
        <f t="shared" si="28"/>
        <v>0</v>
      </c>
      <c r="U79" s="300"/>
    </row>
    <row r="80" spans="1:21" s="90" customFormat="1" ht="27" outlineLevel="3" x14ac:dyDescent="0.25">
      <c r="A80" s="171"/>
      <c r="B80" s="46" t="s">
        <v>407</v>
      </c>
      <c r="C80" s="66">
        <f>SUM(D80:F80)</f>
        <v>18</v>
      </c>
      <c r="D80" s="66">
        <v>18</v>
      </c>
      <c r="E80" s="66">
        <v>0</v>
      </c>
      <c r="F80" s="66">
        <v>0</v>
      </c>
      <c r="G80" s="66">
        <v>0</v>
      </c>
      <c r="H80" s="66">
        <f>SUM(I80:K80)</f>
        <v>0</v>
      </c>
      <c r="I80" s="66">
        <v>0</v>
      </c>
      <c r="J80" s="66">
        <v>0</v>
      </c>
      <c r="K80" s="66">
        <v>0</v>
      </c>
      <c r="L80" s="66">
        <v>0</v>
      </c>
      <c r="M80" s="66">
        <f>IFERROR(H80/C80*100,"-")</f>
        <v>0</v>
      </c>
      <c r="N80" s="66">
        <f>C80-H80</f>
        <v>18</v>
      </c>
      <c r="O80" s="66">
        <f>IFERROR(I80/D80*100,"-")</f>
        <v>0</v>
      </c>
      <c r="P80" s="66">
        <f>D80-I80</f>
        <v>18</v>
      </c>
      <c r="Q80" s="66" t="str">
        <f>IFERROR(J80/E80*100,"-")</f>
        <v>-</v>
      </c>
      <c r="R80" s="66">
        <f>E80-J80</f>
        <v>0</v>
      </c>
      <c r="S80" s="66" t="str">
        <f>IFERROR(K80/F80*100,"-")</f>
        <v>-</v>
      </c>
      <c r="T80" s="66">
        <f>F80-K80</f>
        <v>0</v>
      </c>
      <c r="U80" s="300"/>
    </row>
    <row r="81" spans="1:21" s="90" customFormat="1" ht="27" outlineLevel="3" x14ac:dyDescent="0.25">
      <c r="A81" s="171"/>
      <c r="B81" s="46" t="s">
        <v>697</v>
      </c>
      <c r="C81" s="66">
        <f t="shared" si="19"/>
        <v>200</v>
      </c>
      <c r="D81" s="66">
        <v>200</v>
      </c>
      <c r="E81" s="66">
        <v>0</v>
      </c>
      <c r="F81" s="66">
        <v>0</v>
      </c>
      <c r="G81" s="66">
        <v>0</v>
      </c>
      <c r="H81" s="66">
        <f t="shared" si="24"/>
        <v>0</v>
      </c>
      <c r="I81" s="66">
        <v>0</v>
      </c>
      <c r="J81" s="66">
        <v>0</v>
      </c>
      <c r="K81" s="66">
        <v>0</v>
      </c>
      <c r="L81" s="66">
        <v>0</v>
      </c>
      <c r="M81" s="66">
        <f t="shared" si="20"/>
        <v>0</v>
      </c>
      <c r="N81" s="66">
        <f t="shared" si="25"/>
        <v>200</v>
      </c>
      <c r="O81" s="66">
        <f t="shared" si="21"/>
        <v>0</v>
      </c>
      <c r="P81" s="66">
        <f t="shared" si="26"/>
        <v>200</v>
      </c>
      <c r="Q81" s="66" t="str">
        <f t="shared" si="22"/>
        <v>-</v>
      </c>
      <c r="R81" s="66">
        <f t="shared" si="27"/>
        <v>0</v>
      </c>
      <c r="S81" s="66" t="str">
        <f t="shared" si="23"/>
        <v>-</v>
      </c>
      <c r="T81" s="66">
        <f t="shared" si="28"/>
        <v>0</v>
      </c>
      <c r="U81" s="297"/>
    </row>
    <row r="82" spans="1:21" s="90" customFormat="1" outlineLevel="3" x14ac:dyDescent="0.25">
      <c r="A82" s="171"/>
      <c r="B82" s="46" t="s">
        <v>698</v>
      </c>
      <c r="C82" s="66">
        <f t="shared" si="19"/>
        <v>470.2</v>
      </c>
      <c r="D82" s="66">
        <v>70.5</v>
      </c>
      <c r="E82" s="66">
        <v>399.7</v>
      </c>
      <c r="F82" s="66"/>
      <c r="G82" s="66"/>
      <c r="H82" s="66">
        <f t="shared" si="24"/>
        <v>16.600000000000001</v>
      </c>
      <c r="I82" s="66">
        <v>2.6</v>
      </c>
      <c r="J82" s="66">
        <v>14</v>
      </c>
      <c r="K82" s="66"/>
      <c r="L82" s="66"/>
      <c r="M82" s="66"/>
      <c r="N82" s="66"/>
      <c r="O82" s="66">
        <f t="shared" si="21"/>
        <v>3.687943262411348</v>
      </c>
      <c r="P82" s="66">
        <f t="shared" si="26"/>
        <v>67.900000000000006</v>
      </c>
      <c r="Q82" s="66">
        <f t="shared" si="22"/>
        <v>3.5026269702276709</v>
      </c>
      <c r="R82" s="66">
        <f t="shared" si="27"/>
        <v>385.7</v>
      </c>
      <c r="S82" s="66"/>
      <c r="T82" s="66"/>
      <c r="U82" s="152"/>
    </row>
    <row r="83" spans="1:21" s="90" customFormat="1" outlineLevel="3" x14ac:dyDescent="0.25">
      <c r="A83" s="171"/>
      <c r="B83" s="46" t="s">
        <v>402</v>
      </c>
      <c r="C83" s="66">
        <f t="shared" si="19"/>
        <v>50</v>
      </c>
      <c r="D83" s="66">
        <v>50</v>
      </c>
      <c r="E83" s="66">
        <v>0</v>
      </c>
      <c r="F83" s="66">
        <v>0</v>
      </c>
      <c r="G83" s="66">
        <v>0</v>
      </c>
      <c r="H83" s="66">
        <f t="shared" si="24"/>
        <v>0</v>
      </c>
      <c r="I83" s="66">
        <v>0</v>
      </c>
      <c r="J83" s="66">
        <v>0</v>
      </c>
      <c r="K83" s="66">
        <v>0</v>
      </c>
      <c r="L83" s="66">
        <v>0</v>
      </c>
      <c r="M83" s="66">
        <f t="shared" si="20"/>
        <v>0</v>
      </c>
      <c r="N83" s="66">
        <f t="shared" si="25"/>
        <v>50</v>
      </c>
      <c r="O83" s="66">
        <f t="shared" si="21"/>
        <v>0</v>
      </c>
      <c r="P83" s="66">
        <f t="shared" si="26"/>
        <v>50</v>
      </c>
      <c r="Q83" s="66" t="str">
        <f t="shared" si="22"/>
        <v>-</v>
      </c>
      <c r="R83" s="66">
        <f t="shared" si="27"/>
        <v>0</v>
      </c>
      <c r="S83" s="66" t="str">
        <f t="shared" si="23"/>
        <v>-</v>
      </c>
      <c r="T83" s="66">
        <f t="shared" si="28"/>
        <v>0</v>
      </c>
      <c r="U83" s="152" t="s">
        <v>706</v>
      </c>
    </row>
    <row r="84" spans="1:21" s="150" customFormat="1" ht="30" customHeight="1" outlineLevel="1" x14ac:dyDescent="0.25">
      <c r="A84" s="67"/>
      <c r="B84" s="166" t="s">
        <v>408</v>
      </c>
      <c r="C84" s="117">
        <f t="shared" si="19"/>
        <v>76754.299999999988</v>
      </c>
      <c r="D84" s="117">
        <f>D85+D90</f>
        <v>76754.299999999988</v>
      </c>
      <c r="E84" s="117">
        <f>E85+E90</f>
        <v>0</v>
      </c>
      <c r="F84" s="117">
        <f>F85+F90</f>
        <v>0</v>
      </c>
      <c r="G84" s="117">
        <f>SUM(G85:G96)</f>
        <v>0</v>
      </c>
      <c r="H84" s="79">
        <f t="shared" si="24"/>
        <v>29459.999999999996</v>
      </c>
      <c r="I84" s="79">
        <f>I85+I90</f>
        <v>29459.999999999996</v>
      </c>
      <c r="J84" s="79">
        <f>SUM(J85:J96)</f>
        <v>0</v>
      </c>
      <c r="K84" s="79">
        <f>SUM(K85:K96)</f>
        <v>0</v>
      </c>
      <c r="L84" s="79">
        <f>SUM(L85:L96)</f>
        <v>0</v>
      </c>
      <c r="M84" s="117">
        <f t="shared" si="20"/>
        <v>38.382214416651578</v>
      </c>
      <c r="N84" s="117">
        <f t="shared" si="25"/>
        <v>47294.299999999988</v>
      </c>
      <c r="O84" s="117">
        <f t="shared" si="21"/>
        <v>38.382214416651578</v>
      </c>
      <c r="P84" s="117">
        <f t="shared" si="26"/>
        <v>47294.299999999988</v>
      </c>
      <c r="Q84" s="117" t="str">
        <f t="shared" si="22"/>
        <v>-</v>
      </c>
      <c r="R84" s="117">
        <f t="shared" si="27"/>
        <v>0</v>
      </c>
      <c r="S84" s="117" t="str">
        <f t="shared" si="23"/>
        <v>-</v>
      </c>
      <c r="T84" s="117">
        <f t="shared" si="28"/>
        <v>0</v>
      </c>
      <c r="U84" s="152"/>
    </row>
    <row r="85" spans="1:21" s="90" customFormat="1" ht="40.5" outlineLevel="2" x14ac:dyDescent="0.25">
      <c r="A85" s="171"/>
      <c r="B85" s="46" t="s">
        <v>867</v>
      </c>
      <c r="C85" s="66">
        <f t="shared" si="19"/>
        <v>34257.699999999997</v>
      </c>
      <c r="D85" s="66">
        <f>SUM(D86:D89)</f>
        <v>34257.699999999997</v>
      </c>
      <c r="E85" s="66">
        <f>SUM(E86:E89)</f>
        <v>0</v>
      </c>
      <c r="F85" s="66">
        <f>SUM(F86:F89)</f>
        <v>0</v>
      </c>
      <c r="G85" s="66">
        <f>SUM(G86:G89)</f>
        <v>0</v>
      </c>
      <c r="H85" s="66">
        <f t="shared" si="24"/>
        <v>6543.3</v>
      </c>
      <c r="I85" s="66">
        <f>SUM(I86:I89)</f>
        <v>6543.3</v>
      </c>
      <c r="J85" s="66">
        <f>SUM(J86:J89)</f>
        <v>0</v>
      </c>
      <c r="K85" s="66">
        <f>SUM(K86:K89)</f>
        <v>0</v>
      </c>
      <c r="L85" s="66">
        <v>0</v>
      </c>
      <c r="M85" s="66">
        <f t="shared" si="20"/>
        <v>19.100231480805778</v>
      </c>
      <c r="N85" s="66">
        <f t="shared" si="25"/>
        <v>27714.399999999998</v>
      </c>
      <c r="O85" s="66">
        <f t="shared" si="21"/>
        <v>19.100231480805778</v>
      </c>
      <c r="P85" s="66">
        <f t="shared" si="26"/>
        <v>27714.399999999998</v>
      </c>
      <c r="Q85" s="66" t="str">
        <f t="shared" si="22"/>
        <v>-</v>
      </c>
      <c r="R85" s="66">
        <f t="shared" si="27"/>
        <v>0</v>
      </c>
      <c r="S85" s="66" t="str">
        <f t="shared" si="23"/>
        <v>-</v>
      </c>
      <c r="T85" s="66">
        <f t="shared" si="28"/>
        <v>0</v>
      </c>
      <c r="U85" s="152"/>
    </row>
    <row r="86" spans="1:21" s="90" customFormat="1" outlineLevel="3" x14ac:dyDescent="0.25">
      <c r="A86" s="171"/>
      <c r="B86" s="46" t="s">
        <v>409</v>
      </c>
      <c r="C86" s="66">
        <f t="shared" si="19"/>
        <v>34009.699999999997</v>
      </c>
      <c r="D86" s="66">
        <v>34009.699999999997</v>
      </c>
      <c r="E86" s="66">
        <v>0</v>
      </c>
      <c r="F86" s="66">
        <v>0</v>
      </c>
      <c r="G86" s="66">
        <v>0</v>
      </c>
      <c r="H86" s="66">
        <f t="shared" si="24"/>
        <v>6443.3</v>
      </c>
      <c r="I86" s="66">
        <v>6443.3</v>
      </c>
      <c r="J86" s="66">
        <v>0</v>
      </c>
      <c r="K86" s="66">
        <v>0</v>
      </c>
      <c r="L86" s="66">
        <v>0</v>
      </c>
      <c r="M86" s="66">
        <f t="shared" si="20"/>
        <v>18.945477319705851</v>
      </c>
      <c r="N86" s="66">
        <f t="shared" si="25"/>
        <v>27566.399999999998</v>
      </c>
      <c r="O86" s="66">
        <f t="shared" si="21"/>
        <v>18.945477319705851</v>
      </c>
      <c r="P86" s="66">
        <f t="shared" si="26"/>
        <v>27566.399999999998</v>
      </c>
      <c r="Q86" s="66" t="str">
        <f t="shared" si="22"/>
        <v>-</v>
      </c>
      <c r="R86" s="66">
        <f t="shared" si="27"/>
        <v>0</v>
      </c>
      <c r="S86" s="66" t="str">
        <f t="shared" si="23"/>
        <v>-</v>
      </c>
      <c r="T86" s="66">
        <f t="shared" si="28"/>
        <v>0</v>
      </c>
      <c r="U86" s="152"/>
    </row>
    <row r="87" spans="1:21" s="90" customFormat="1" ht="27" outlineLevel="3" x14ac:dyDescent="0.25">
      <c r="A87" s="171"/>
      <c r="B87" s="46" t="s">
        <v>699</v>
      </c>
      <c r="C87" s="66">
        <f t="shared" si="19"/>
        <v>100</v>
      </c>
      <c r="D87" s="66">
        <v>100</v>
      </c>
      <c r="E87" s="66">
        <v>0</v>
      </c>
      <c r="F87" s="66">
        <v>0</v>
      </c>
      <c r="G87" s="66">
        <v>0</v>
      </c>
      <c r="H87" s="66">
        <f>SUM(I87:K87)</f>
        <v>100</v>
      </c>
      <c r="I87" s="66">
        <v>100</v>
      </c>
      <c r="J87" s="66">
        <v>0</v>
      </c>
      <c r="K87" s="66">
        <v>0</v>
      </c>
      <c r="L87" s="66">
        <v>0</v>
      </c>
      <c r="M87" s="66">
        <f t="shared" si="20"/>
        <v>100</v>
      </c>
      <c r="N87" s="66">
        <f t="shared" si="25"/>
        <v>0</v>
      </c>
      <c r="O87" s="66">
        <f t="shared" si="21"/>
        <v>100</v>
      </c>
      <c r="P87" s="66">
        <f t="shared" si="26"/>
        <v>0</v>
      </c>
      <c r="Q87" s="66" t="str">
        <f t="shared" si="22"/>
        <v>-</v>
      </c>
      <c r="R87" s="66">
        <f t="shared" si="27"/>
        <v>0</v>
      </c>
      <c r="S87" s="66" t="str">
        <f t="shared" si="23"/>
        <v>-</v>
      </c>
      <c r="T87" s="66">
        <f t="shared" si="28"/>
        <v>0</v>
      </c>
      <c r="U87" s="152" t="s">
        <v>707</v>
      </c>
    </row>
    <row r="88" spans="1:21" s="90" customFormat="1" ht="27" outlineLevel="3" x14ac:dyDescent="0.25">
      <c r="A88" s="171"/>
      <c r="B88" s="46" t="s">
        <v>700</v>
      </c>
      <c r="C88" s="66">
        <f t="shared" si="19"/>
        <v>55</v>
      </c>
      <c r="D88" s="66">
        <v>55</v>
      </c>
      <c r="E88" s="66">
        <v>0</v>
      </c>
      <c r="F88" s="66">
        <v>0</v>
      </c>
      <c r="G88" s="66">
        <v>0</v>
      </c>
      <c r="H88" s="66">
        <f>SUM(I88:K88)</f>
        <v>0</v>
      </c>
      <c r="I88" s="66"/>
      <c r="J88" s="66"/>
      <c r="K88" s="66"/>
      <c r="L88" s="66"/>
      <c r="M88" s="66">
        <f t="shared" si="20"/>
        <v>0</v>
      </c>
      <c r="N88" s="66"/>
      <c r="O88" s="66"/>
      <c r="P88" s="66"/>
      <c r="Q88" s="66"/>
      <c r="R88" s="66"/>
      <c r="S88" s="66"/>
      <c r="T88" s="66"/>
      <c r="U88" s="152" t="s">
        <v>942</v>
      </c>
    </row>
    <row r="89" spans="1:21" s="90" customFormat="1" outlineLevel="3" x14ac:dyDescent="0.25">
      <c r="A89" s="171"/>
      <c r="B89" s="46" t="s">
        <v>402</v>
      </c>
      <c r="C89" s="66">
        <f t="shared" si="19"/>
        <v>93</v>
      </c>
      <c r="D89" s="66">
        <v>93</v>
      </c>
      <c r="E89" s="66">
        <v>0</v>
      </c>
      <c r="F89" s="66">
        <v>0</v>
      </c>
      <c r="G89" s="66">
        <v>0</v>
      </c>
      <c r="H89" s="66">
        <f>SUM(I89:K89)</f>
        <v>0</v>
      </c>
      <c r="I89" s="66">
        <v>0</v>
      </c>
      <c r="J89" s="66">
        <v>0</v>
      </c>
      <c r="K89" s="66">
        <v>0</v>
      </c>
      <c r="L89" s="66">
        <v>0</v>
      </c>
      <c r="M89" s="66">
        <f t="shared" si="20"/>
        <v>0</v>
      </c>
      <c r="N89" s="66">
        <f>C89-H89</f>
        <v>93</v>
      </c>
      <c r="O89" s="66">
        <f>IFERROR(I89/D89*100,"-")</f>
        <v>0</v>
      </c>
      <c r="P89" s="66">
        <f>D89-I89</f>
        <v>93</v>
      </c>
      <c r="Q89" s="66" t="str">
        <f>IFERROR(J89/E89*100,"-")</f>
        <v>-</v>
      </c>
      <c r="R89" s="66">
        <f>E89-J89</f>
        <v>0</v>
      </c>
      <c r="S89" s="66" t="str">
        <f>IFERROR(K89/F89*100,"-")</f>
        <v>-</v>
      </c>
      <c r="T89" s="66">
        <f>F89-K89</f>
        <v>0</v>
      </c>
      <c r="U89" s="152"/>
    </row>
    <row r="90" spans="1:21" s="90" customFormat="1" ht="28.5" customHeight="1" outlineLevel="2" x14ac:dyDescent="0.25">
      <c r="A90" s="171"/>
      <c r="B90" s="46" t="s">
        <v>868</v>
      </c>
      <c r="C90" s="66">
        <f>SUM(D90:F90)</f>
        <v>42496.6</v>
      </c>
      <c r="D90" s="66">
        <f>SUM(D91:D96)</f>
        <v>42496.6</v>
      </c>
      <c r="E90" s="66">
        <f>SUM(E91:E96)</f>
        <v>0</v>
      </c>
      <c r="F90" s="66">
        <f>SUM(F91:F96)</f>
        <v>0</v>
      </c>
      <c r="G90" s="66">
        <v>0</v>
      </c>
      <c r="H90" s="66">
        <f t="shared" si="24"/>
        <v>22916.699999999997</v>
      </c>
      <c r="I90" s="66">
        <f>SUM(I91:I96)</f>
        <v>22916.699999999997</v>
      </c>
      <c r="J90" s="66">
        <f>SUM(J91:J96)</f>
        <v>0</v>
      </c>
      <c r="K90" s="66">
        <f>SUM(K91:K96)</f>
        <v>0</v>
      </c>
      <c r="L90" s="66">
        <f>SUM(L91:L96)</f>
        <v>0</v>
      </c>
      <c r="M90" s="66">
        <f>IFERROR(H90/C90*100,"-")</f>
        <v>53.925961135714381</v>
      </c>
      <c r="N90" s="66">
        <f t="shared" si="25"/>
        <v>19579.900000000001</v>
      </c>
      <c r="O90" s="66">
        <f>IFERROR(I90/D90*100,"-")</f>
        <v>53.925961135714381</v>
      </c>
      <c r="P90" s="66">
        <f t="shared" si="26"/>
        <v>19579.900000000001</v>
      </c>
      <c r="Q90" s="66" t="str">
        <f>IFERROR(J90/E90*100,"-")</f>
        <v>-</v>
      </c>
      <c r="R90" s="66">
        <f t="shared" si="27"/>
        <v>0</v>
      </c>
      <c r="S90" s="66" t="str">
        <f>IFERROR(K90/F90*100,"-")</f>
        <v>-</v>
      </c>
      <c r="T90" s="66">
        <f t="shared" si="28"/>
        <v>0</v>
      </c>
      <c r="U90" s="152"/>
    </row>
    <row r="91" spans="1:21" s="90" customFormat="1" ht="27" outlineLevel="3" x14ac:dyDescent="0.25">
      <c r="A91" s="171"/>
      <c r="B91" s="46" t="s">
        <v>410</v>
      </c>
      <c r="C91" s="66">
        <f t="shared" si="19"/>
        <v>41766.6</v>
      </c>
      <c r="D91" s="66">
        <v>41766.6</v>
      </c>
      <c r="E91" s="66">
        <v>0</v>
      </c>
      <c r="F91" s="66">
        <v>0</v>
      </c>
      <c r="G91" s="66">
        <v>0</v>
      </c>
      <c r="H91" s="66">
        <f t="shared" si="24"/>
        <v>22826.899999999998</v>
      </c>
      <c r="I91" s="66">
        <f>22603.8+223.1</f>
        <v>22826.899999999998</v>
      </c>
      <c r="J91" s="66">
        <v>0</v>
      </c>
      <c r="K91" s="66">
        <v>0</v>
      </c>
      <c r="L91" s="66">
        <v>0</v>
      </c>
      <c r="M91" s="66">
        <f t="shared" si="20"/>
        <v>54.653479095736778</v>
      </c>
      <c r="N91" s="66">
        <f t="shared" si="25"/>
        <v>18939.7</v>
      </c>
      <c r="O91" s="66">
        <f t="shared" si="21"/>
        <v>54.653479095736778</v>
      </c>
      <c r="P91" s="66">
        <f t="shared" si="26"/>
        <v>18939.7</v>
      </c>
      <c r="Q91" s="66" t="str">
        <f t="shared" si="22"/>
        <v>-</v>
      </c>
      <c r="R91" s="66">
        <f t="shared" si="27"/>
        <v>0</v>
      </c>
      <c r="S91" s="66" t="str">
        <f t="shared" si="23"/>
        <v>-</v>
      </c>
      <c r="T91" s="66">
        <f t="shared" si="28"/>
        <v>0</v>
      </c>
      <c r="U91" s="152" t="s">
        <v>704</v>
      </c>
    </row>
    <row r="92" spans="1:21" s="90" customFormat="1" ht="40.5" outlineLevel="3" x14ac:dyDescent="0.25">
      <c r="A92" s="171"/>
      <c r="B92" s="46" t="s">
        <v>17</v>
      </c>
      <c r="C92" s="66">
        <f t="shared" si="19"/>
        <v>200</v>
      </c>
      <c r="D92" s="66">
        <v>200</v>
      </c>
      <c r="E92" s="66">
        <v>0</v>
      </c>
      <c r="F92" s="66">
        <v>0</v>
      </c>
      <c r="G92" s="66">
        <v>0</v>
      </c>
      <c r="H92" s="66">
        <f t="shared" si="24"/>
        <v>70.8</v>
      </c>
      <c r="I92" s="66">
        <v>70.8</v>
      </c>
      <c r="J92" s="66">
        <v>0</v>
      </c>
      <c r="K92" s="66">
        <v>0</v>
      </c>
      <c r="L92" s="66">
        <v>0</v>
      </c>
      <c r="M92" s="66">
        <f t="shared" si="20"/>
        <v>35.4</v>
      </c>
      <c r="N92" s="66">
        <f t="shared" si="25"/>
        <v>129.19999999999999</v>
      </c>
      <c r="O92" s="66">
        <f t="shared" si="21"/>
        <v>35.4</v>
      </c>
      <c r="P92" s="66">
        <f t="shared" si="26"/>
        <v>129.19999999999999</v>
      </c>
      <c r="Q92" s="66" t="str">
        <f t="shared" si="22"/>
        <v>-</v>
      </c>
      <c r="R92" s="66">
        <f t="shared" si="27"/>
        <v>0</v>
      </c>
      <c r="S92" s="66" t="str">
        <f t="shared" si="23"/>
        <v>-</v>
      </c>
      <c r="T92" s="66">
        <f t="shared" si="28"/>
        <v>0</v>
      </c>
      <c r="U92" s="152"/>
    </row>
    <row r="93" spans="1:21" s="90" customFormat="1" ht="27" outlineLevel="3" x14ac:dyDescent="0.25">
      <c r="A93" s="171"/>
      <c r="B93" s="46" t="s">
        <v>18</v>
      </c>
      <c r="C93" s="66">
        <f t="shared" si="19"/>
        <v>80</v>
      </c>
      <c r="D93" s="66">
        <v>80</v>
      </c>
      <c r="E93" s="66">
        <v>0</v>
      </c>
      <c r="F93" s="66">
        <v>0</v>
      </c>
      <c r="G93" s="66">
        <v>0</v>
      </c>
      <c r="H93" s="66">
        <f t="shared" si="24"/>
        <v>0</v>
      </c>
      <c r="I93" s="66">
        <v>0</v>
      </c>
      <c r="J93" s="66">
        <v>0</v>
      </c>
      <c r="K93" s="66">
        <v>0</v>
      </c>
      <c r="L93" s="66">
        <v>0</v>
      </c>
      <c r="M93" s="66">
        <f t="shared" si="20"/>
        <v>0</v>
      </c>
      <c r="N93" s="66">
        <f t="shared" si="25"/>
        <v>80</v>
      </c>
      <c r="O93" s="66">
        <f t="shared" si="21"/>
        <v>0</v>
      </c>
      <c r="P93" s="66">
        <f t="shared" si="26"/>
        <v>80</v>
      </c>
      <c r="Q93" s="66" t="str">
        <f t="shared" si="22"/>
        <v>-</v>
      </c>
      <c r="R93" s="66">
        <f t="shared" si="27"/>
        <v>0</v>
      </c>
      <c r="S93" s="66" t="str">
        <f t="shared" si="23"/>
        <v>-</v>
      </c>
      <c r="T93" s="66">
        <f t="shared" si="28"/>
        <v>0</v>
      </c>
      <c r="U93" s="152" t="s">
        <v>943</v>
      </c>
    </row>
    <row r="94" spans="1:21" s="90" customFormat="1" ht="40.5" outlineLevel="3" x14ac:dyDescent="0.25">
      <c r="A94" s="171"/>
      <c r="B94" s="46" t="s">
        <v>19</v>
      </c>
      <c r="C94" s="66">
        <f t="shared" si="19"/>
        <v>200</v>
      </c>
      <c r="D94" s="66">
        <v>200</v>
      </c>
      <c r="E94" s="66">
        <v>0</v>
      </c>
      <c r="F94" s="66">
        <v>0</v>
      </c>
      <c r="G94" s="66">
        <v>0</v>
      </c>
      <c r="H94" s="66">
        <f t="shared" si="24"/>
        <v>0</v>
      </c>
      <c r="I94" s="66">
        <v>0</v>
      </c>
      <c r="J94" s="66">
        <v>0</v>
      </c>
      <c r="K94" s="66">
        <v>0</v>
      </c>
      <c r="L94" s="66">
        <v>0</v>
      </c>
      <c r="M94" s="66">
        <f t="shared" si="20"/>
        <v>0</v>
      </c>
      <c r="N94" s="66">
        <f t="shared" si="25"/>
        <v>200</v>
      </c>
      <c r="O94" s="66">
        <f t="shared" si="21"/>
        <v>0</v>
      </c>
      <c r="P94" s="66">
        <f t="shared" si="26"/>
        <v>200</v>
      </c>
      <c r="Q94" s="66" t="str">
        <f t="shared" si="22"/>
        <v>-</v>
      </c>
      <c r="R94" s="66">
        <f t="shared" si="27"/>
        <v>0</v>
      </c>
      <c r="S94" s="66" t="str">
        <f t="shared" si="23"/>
        <v>-</v>
      </c>
      <c r="T94" s="66">
        <f t="shared" si="28"/>
        <v>0</v>
      </c>
      <c r="U94" s="152" t="s">
        <v>944</v>
      </c>
    </row>
    <row r="95" spans="1:21" s="90" customFormat="1" ht="51" customHeight="1" outlineLevel="3" x14ac:dyDescent="0.25">
      <c r="A95" s="171"/>
      <c r="B95" s="46" t="s">
        <v>20</v>
      </c>
      <c r="C95" s="66">
        <f t="shared" si="19"/>
        <v>150</v>
      </c>
      <c r="D95" s="66">
        <v>150</v>
      </c>
      <c r="E95" s="66">
        <v>0</v>
      </c>
      <c r="F95" s="66">
        <v>0</v>
      </c>
      <c r="G95" s="66">
        <v>0</v>
      </c>
      <c r="H95" s="66">
        <f t="shared" si="24"/>
        <v>19</v>
      </c>
      <c r="I95" s="66">
        <v>19</v>
      </c>
      <c r="J95" s="66">
        <v>0</v>
      </c>
      <c r="K95" s="66">
        <v>0</v>
      </c>
      <c r="L95" s="66">
        <v>0</v>
      </c>
      <c r="M95" s="66">
        <f t="shared" si="20"/>
        <v>12.666666666666668</v>
      </c>
      <c r="N95" s="66">
        <f t="shared" si="25"/>
        <v>131</v>
      </c>
      <c r="O95" s="66">
        <f t="shared" si="21"/>
        <v>12.666666666666668</v>
      </c>
      <c r="P95" s="66">
        <f t="shared" si="26"/>
        <v>131</v>
      </c>
      <c r="Q95" s="66" t="str">
        <f t="shared" si="22"/>
        <v>-</v>
      </c>
      <c r="R95" s="66">
        <f t="shared" si="27"/>
        <v>0</v>
      </c>
      <c r="S95" s="66" t="str">
        <f t="shared" si="23"/>
        <v>-</v>
      </c>
      <c r="T95" s="66">
        <f t="shared" si="28"/>
        <v>0</v>
      </c>
      <c r="U95" s="152" t="s">
        <v>705</v>
      </c>
    </row>
    <row r="96" spans="1:21" s="90" customFormat="1" outlineLevel="3" x14ac:dyDescent="0.25">
      <c r="A96" s="171"/>
      <c r="B96" s="46" t="s">
        <v>402</v>
      </c>
      <c r="C96" s="66">
        <f>SUM(D96:F96)</f>
        <v>100</v>
      </c>
      <c r="D96" s="66">
        <v>100</v>
      </c>
      <c r="E96" s="66">
        <v>0</v>
      </c>
      <c r="F96" s="66">
        <v>0</v>
      </c>
      <c r="G96" s="66">
        <v>0</v>
      </c>
      <c r="H96" s="66">
        <f>SUM(I96:K96)</f>
        <v>0</v>
      </c>
      <c r="I96" s="66">
        <v>0</v>
      </c>
      <c r="J96" s="66">
        <v>0</v>
      </c>
      <c r="K96" s="66">
        <v>0</v>
      </c>
      <c r="L96" s="66">
        <v>0</v>
      </c>
      <c r="M96" s="66">
        <f>IFERROR(H96/C96*100,"-")</f>
        <v>0</v>
      </c>
      <c r="N96" s="66">
        <f>C96-H96</f>
        <v>100</v>
      </c>
      <c r="O96" s="66">
        <f>IFERROR(I96/D96*100,"-")</f>
        <v>0</v>
      </c>
      <c r="P96" s="66">
        <f>D96-I96</f>
        <v>100</v>
      </c>
      <c r="Q96" s="66" t="str">
        <f>IFERROR(J96/E96*100,"-")</f>
        <v>-</v>
      </c>
      <c r="R96" s="66">
        <f>E96-J96</f>
        <v>0</v>
      </c>
      <c r="S96" s="66" t="str">
        <f>IFERROR(K96/F96*100,"-")</f>
        <v>-</v>
      </c>
      <c r="T96" s="66">
        <f>F96-K96</f>
        <v>0</v>
      </c>
      <c r="U96" s="152" t="s">
        <v>706</v>
      </c>
    </row>
    <row r="97" spans="1:37" s="150" customFormat="1" ht="67.5" outlineLevel="1" x14ac:dyDescent="0.2">
      <c r="A97" s="172"/>
      <c r="B97" s="166" t="s">
        <v>411</v>
      </c>
      <c r="C97" s="117">
        <f t="shared" si="19"/>
        <v>16514.400000000001</v>
      </c>
      <c r="D97" s="117">
        <f>SUM(D98:D98)</f>
        <v>16514.400000000001</v>
      </c>
      <c r="E97" s="117">
        <f>SUM(E98:E98)</f>
        <v>0</v>
      </c>
      <c r="F97" s="117">
        <f>SUM(F98:F98)</f>
        <v>0</v>
      </c>
      <c r="G97" s="117">
        <f>SUM(G98:G98)</f>
        <v>8714.7000000000007</v>
      </c>
      <c r="H97" s="117">
        <f t="shared" si="24"/>
        <v>7571.5</v>
      </c>
      <c r="I97" s="117">
        <f>SUM(I98:I98)</f>
        <v>7571.5</v>
      </c>
      <c r="J97" s="117">
        <f>SUM(J98:J98)</f>
        <v>0</v>
      </c>
      <c r="K97" s="117">
        <f>SUM(K98:K98)</f>
        <v>0</v>
      </c>
      <c r="L97" s="117">
        <f>SUM(L98:L98)</f>
        <v>1625.9</v>
      </c>
      <c r="M97" s="117">
        <f t="shared" si="20"/>
        <v>45.847866104732837</v>
      </c>
      <c r="N97" s="117">
        <f t="shared" si="25"/>
        <v>8942.9000000000015</v>
      </c>
      <c r="O97" s="117">
        <f t="shared" si="21"/>
        <v>45.847866104732837</v>
      </c>
      <c r="P97" s="117">
        <f t="shared" si="26"/>
        <v>8942.9000000000015</v>
      </c>
      <c r="Q97" s="117" t="str">
        <f t="shared" si="22"/>
        <v>-</v>
      </c>
      <c r="R97" s="117">
        <f t="shared" si="27"/>
        <v>0</v>
      </c>
      <c r="S97" s="117" t="str">
        <f t="shared" si="23"/>
        <v>-</v>
      </c>
      <c r="T97" s="117">
        <f t="shared" si="28"/>
        <v>0</v>
      </c>
      <c r="U97" s="152"/>
    </row>
    <row r="98" spans="1:37" s="90" customFormat="1" ht="27" outlineLevel="2" x14ac:dyDescent="0.25">
      <c r="A98" s="65"/>
      <c r="B98" s="46" t="s">
        <v>869</v>
      </c>
      <c r="C98" s="66">
        <f t="shared" si="19"/>
        <v>16514.400000000001</v>
      </c>
      <c r="D98" s="66">
        <v>16514.400000000001</v>
      </c>
      <c r="E98" s="66">
        <v>0</v>
      </c>
      <c r="F98" s="66">
        <v>0</v>
      </c>
      <c r="G98" s="66">
        <v>8714.7000000000007</v>
      </c>
      <c r="H98" s="66">
        <f t="shared" si="24"/>
        <v>7571.5</v>
      </c>
      <c r="I98" s="66">
        <v>7571.5</v>
      </c>
      <c r="J98" s="66">
        <v>0</v>
      </c>
      <c r="K98" s="66">
        <v>0</v>
      </c>
      <c r="L98" s="66">
        <v>1625.9</v>
      </c>
      <c r="M98" s="66">
        <f>IFERROR(H98/C98*100,"-")</f>
        <v>45.847866104732837</v>
      </c>
      <c r="N98" s="66">
        <f t="shared" si="25"/>
        <v>8942.9000000000015</v>
      </c>
      <c r="O98" s="66">
        <f t="shared" si="21"/>
        <v>45.847866104732837</v>
      </c>
      <c r="P98" s="66">
        <f t="shared" si="26"/>
        <v>8942.9000000000015</v>
      </c>
      <c r="Q98" s="66" t="str">
        <f t="shared" si="22"/>
        <v>-</v>
      </c>
      <c r="R98" s="66">
        <f t="shared" si="27"/>
        <v>0</v>
      </c>
      <c r="S98" s="66" t="str">
        <f t="shared" si="23"/>
        <v>-</v>
      </c>
      <c r="T98" s="66">
        <f t="shared" si="28"/>
        <v>0</v>
      </c>
      <c r="U98" s="152" t="s">
        <v>704</v>
      </c>
    </row>
    <row r="99" spans="1:37" s="150" customFormat="1" ht="40.5" outlineLevel="1" x14ac:dyDescent="0.25">
      <c r="A99" s="67"/>
      <c r="B99" s="166" t="s">
        <v>412</v>
      </c>
      <c r="C99" s="117">
        <f t="shared" ref="C99:C145" si="29">SUM(D99:F99)</f>
        <v>47592.2</v>
      </c>
      <c r="D99" s="117">
        <f>D100</f>
        <v>47592.2</v>
      </c>
      <c r="E99" s="117">
        <f>E100</f>
        <v>0</v>
      </c>
      <c r="F99" s="117">
        <f>F100</f>
        <v>0</v>
      </c>
      <c r="G99" s="117">
        <f>G101</f>
        <v>0</v>
      </c>
      <c r="H99" s="117">
        <f t="shared" ref="H99:H146" si="30">SUM(I99:K99)</f>
        <v>9903</v>
      </c>
      <c r="I99" s="117">
        <f>I100</f>
        <v>9903</v>
      </c>
      <c r="J99" s="117">
        <f>J100</f>
        <v>0</v>
      </c>
      <c r="K99" s="117">
        <f>K100</f>
        <v>0</v>
      </c>
      <c r="L99" s="117">
        <f>L101</f>
        <v>0</v>
      </c>
      <c r="M99" s="117">
        <f t="shared" si="20"/>
        <v>20.808031568198153</v>
      </c>
      <c r="N99" s="117">
        <f t="shared" si="25"/>
        <v>37689.199999999997</v>
      </c>
      <c r="O99" s="117">
        <f t="shared" si="21"/>
        <v>20.808031568198153</v>
      </c>
      <c r="P99" s="117">
        <f t="shared" si="26"/>
        <v>37689.199999999997</v>
      </c>
      <c r="Q99" s="117" t="str">
        <f t="shared" si="22"/>
        <v>-</v>
      </c>
      <c r="R99" s="117">
        <f t="shared" si="27"/>
        <v>0</v>
      </c>
      <c r="S99" s="117" t="str">
        <f t="shared" si="23"/>
        <v>-</v>
      </c>
      <c r="T99" s="117">
        <f t="shared" si="28"/>
        <v>0</v>
      </c>
      <c r="U99" s="11"/>
    </row>
    <row r="100" spans="1:37" s="90" customFormat="1" ht="40.5" outlineLevel="2" x14ac:dyDescent="0.25">
      <c r="A100" s="171"/>
      <c r="B100" s="46" t="s">
        <v>870</v>
      </c>
      <c r="C100" s="66">
        <f>SUM(D100:F100)</f>
        <v>47592.2</v>
      </c>
      <c r="D100" s="66">
        <f>D101+D102</f>
        <v>47592.2</v>
      </c>
      <c r="E100" s="66">
        <f>E101+E102</f>
        <v>0</v>
      </c>
      <c r="F100" s="66">
        <f>F101+F102</f>
        <v>0</v>
      </c>
      <c r="G100" s="66">
        <f>G101+G102</f>
        <v>0</v>
      </c>
      <c r="H100" s="66">
        <f>SUM(I100:K100)</f>
        <v>9903</v>
      </c>
      <c r="I100" s="66">
        <f>I101+I102</f>
        <v>9903</v>
      </c>
      <c r="J100" s="66">
        <f>J101+J102</f>
        <v>0</v>
      </c>
      <c r="K100" s="66">
        <f>K101+K102</f>
        <v>0</v>
      </c>
      <c r="L100" s="66">
        <v>0</v>
      </c>
      <c r="M100" s="66">
        <f>IFERROR(H100/C100*100,"-")</f>
        <v>20.808031568198153</v>
      </c>
      <c r="N100" s="66">
        <f t="shared" si="25"/>
        <v>37689.199999999997</v>
      </c>
      <c r="O100" s="66">
        <f>IFERROR(I100/D100*100,"-")</f>
        <v>20.808031568198153</v>
      </c>
      <c r="P100" s="66">
        <f t="shared" si="26"/>
        <v>37689.199999999997</v>
      </c>
      <c r="Q100" s="66" t="str">
        <f>IFERROR(J100/E100*100,"-")</f>
        <v>-</v>
      </c>
      <c r="R100" s="66">
        <f t="shared" si="27"/>
        <v>0</v>
      </c>
      <c r="S100" s="66" t="str">
        <f>IFERROR(K100/F100*100,"-")</f>
        <v>-</v>
      </c>
      <c r="T100" s="66">
        <f t="shared" si="28"/>
        <v>0</v>
      </c>
      <c r="U100" s="11"/>
    </row>
    <row r="101" spans="1:37" s="90" customFormat="1" ht="27" outlineLevel="3" x14ac:dyDescent="0.25">
      <c r="A101" s="171"/>
      <c r="B101" s="46" t="s">
        <v>413</v>
      </c>
      <c r="C101" s="66">
        <f t="shared" si="29"/>
        <v>10709</v>
      </c>
      <c r="D101" s="66">
        <v>10709</v>
      </c>
      <c r="E101" s="66">
        <v>0</v>
      </c>
      <c r="F101" s="66">
        <v>0</v>
      </c>
      <c r="G101" s="66">
        <v>0</v>
      </c>
      <c r="H101" s="66">
        <f t="shared" si="30"/>
        <v>3019.8</v>
      </c>
      <c r="I101" s="66">
        <v>3019.8</v>
      </c>
      <c r="J101" s="66">
        <v>0</v>
      </c>
      <c r="K101" s="66">
        <v>0</v>
      </c>
      <c r="L101" s="66">
        <v>0</v>
      </c>
      <c r="M101" s="66">
        <f t="shared" si="20"/>
        <v>28.198711364273045</v>
      </c>
      <c r="N101" s="66">
        <f t="shared" ref="N101:N149" si="31">C101-H101</f>
        <v>7689.2</v>
      </c>
      <c r="O101" s="66">
        <f t="shared" si="21"/>
        <v>28.198711364273045</v>
      </c>
      <c r="P101" s="66">
        <f t="shared" ref="P101:P147" si="32">D101-I101</f>
        <v>7689.2</v>
      </c>
      <c r="Q101" s="66" t="str">
        <f t="shared" si="22"/>
        <v>-</v>
      </c>
      <c r="R101" s="66">
        <f t="shared" ref="R101:R147" si="33">E101-J101</f>
        <v>0</v>
      </c>
      <c r="S101" s="66" t="str">
        <f t="shared" si="23"/>
        <v>-</v>
      </c>
      <c r="T101" s="66">
        <f t="shared" ref="T101:T149" si="34">F101-K101</f>
        <v>0</v>
      </c>
      <c r="U101" s="11"/>
    </row>
    <row r="102" spans="1:37" s="90" customFormat="1" ht="27" outlineLevel="3" x14ac:dyDescent="0.25">
      <c r="A102" s="171"/>
      <c r="B102" s="46" t="s">
        <v>414</v>
      </c>
      <c r="C102" s="66">
        <f t="shared" si="29"/>
        <v>36883.199999999997</v>
      </c>
      <c r="D102" s="66">
        <v>36883.199999999997</v>
      </c>
      <c r="E102" s="66">
        <v>0</v>
      </c>
      <c r="F102" s="66">
        <v>0</v>
      </c>
      <c r="G102" s="66"/>
      <c r="H102" s="66">
        <f t="shared" si="30"/>
        <v>6883.2</v>
      </c>
      <c r="I102" s="66">
        <v>6883.2</v>
      </c>
      <c r="J102" s="66">
        <v>0</v>
      </c>
      <c r="K102" s="66">
        <v>0</v>
      </c>
      <c r="L102" s="66"/>
      <c r="M102" s="66">
        <f t="shared" si="20"/>
        <v>18.662155127537741</v>
      </c>
      <c r="N102" s="66">
        <f t="shared" si="31"/>
        <v>29999.999999999996</v>
      </c>
      <c r="O102" s="66">
        <f t="shared" si="21"/>
        <v>18.662155127537741</v>
      </c>
      <c r="P102" s="66">
        <f t="shared" si="32"/>
        <v>29999.999999999996</v>
      </c>
      <c r="Q102" s="66" t="str">
        <f t="shared" si="22"/>
        <v>-</v>
      </c>
      <c r="R102" s="66">
        <f t="shared" si="33"/>
        <v>0</v>
      </c>
      <c r="S102" s="66" t="str">
        <f t="shared" si="23"/>
        <v>-</v>
      </c>
      <c r="T102" s="66">
        <f t="shared" si="34"/>
        <v>0</v>
      </c>
      <c r="U102" s="11"/>
    </row>
    <row r="103" spans="1:37" s="150" customFormat="1" ht="27" outlineLevel="1" x14ac:dyDescent="0.25">
      <c r="A103" s="67"/>
      <c r="B103" s="166" t="s">
        <v>415</v>
      </c>
      <c r="C103" s="117">
        <f t="shared" si="29"/>
        <v>8407.2000000000007</v>
      </c>
      <c r="D103" s="117">
        <f>D104+D105</f>
        <v>8187.2</v>
      </c>
      <c r="E103" s="117">
        <f>E104+E105</f>
        <v>220</v>
      </c>
      <c r="F103" s="117">
        <f>F104+F105</f>
        <v>0</v>
      </c>
      <c r="G103" s="117">
        <f>SUM(G104:G104)</f>
        <v>0</v>
      </c>
      <c r="H103" s="117">
        <f t="shared" si="30"/>
        <v>355.5</v>
      </c>
      <c r="I103" s="117">
        <f>I104+I105</f>
        <v>135.5</v>
      </c>
      <c r="J103" s="117">
        <f>J104+J105</f>
        <v>220</v>
      </c>
      <c r="K103" s="117">
        <f>K104+K105</f>
        <v>0</v>
      </c>
      <c r="L103" s="117">
        <f>SUM(L104:L104)</f>
        <v>0</v>
      </c>
      <c r="M103" s="117">
        <f t="shared" si="20"/>
        <v>4.2285184127890378</v>
      </c>
      <c r="N103" s="117">
        <f t="shared" si="31"/>
        <v>8051.7000000000007</v>
      </c>
      <c r="O103" s="117">
        <f t="shared" si="21"/>
        <v>1.6550224741059216</v>
      </c>
      <c r="P103" s="117">
        <f t="shared" si="32"/>
        <v>8051.7</v>
      </c>
      <c r="Q103" s="117">
        <f t="shared" si="22"/>
        <v>100</v>
      </c>
      <c r="R103" s="117">
        <f t="shared" si="33"/>
        <v>0</v>
      </c>
      <c r="S103" s="117" t="str">
        <f t="shared" si="23"/>
        <v>-</v>
      </c>
      <c r="T103" s="117">
        <f t="shared" si="34"/>
        <v>0</v>
      </c>
      <c r="U103" s="152"/>
    </row>
    <row r="104" spans="1:37" s="90" customFormat="1" ht="0.75" customHeight="1" outlineLevel="2" x14ac:dyDescent="0.25">
      <c r="A104" s="65"/>
      <c r="B104" s="46"/>
      <c r="C104" s="66">
        <f t="shared" si="29"/>
        <v>0</v>
      </c>
      <c r="D104" s="66">
        <v>0</v>
      </c>
      <c r="E104" s="66">
        <v>0</v>
      </c>
      <c r="F104" s="66">
        <v>0</v>
      </c>
      <c r="G104" s="66">
        <v>0</v>
      </c>
      <c r="H104" s="66">
        <f t="shared" si="30"/>
        <v>0</v>
      </c>
      <c r="I104" s="66">
        <v>0</v>
      </c>
      <c r="J104" s="66">
        <v>0</v>
      </c>
      <c r="K104" s="66">
        <v>0</v>
      </c>
      <c r="L104" s="66">
        <v>0</v>
      </c>
      <c r="M104" s="117" t="str">
        <f t="shared" si="20"/>
        <v>-</v>
      </c>
      <c r="N104" s="117">
        <f t="shared" si="31"/>
        <v>0</v>
      </c>
      <c r="O104" s="117" t="str">
        <f t="shared" si="21"/>
        <v>-</v>
      </c>
      <c r="P104" s="117">
        <f t="shared" si="32"/>
        <v>0</v>
      </c>
      <c r="Q104" s="117" t="str">
        <f t="shared" si="22"/>
        <v>-</v>
      </c>
      <c r="R104" s="117">
        <f t="shared" si="33"/>
        <v>0</v>
      </c>
      <c r="S104" s="117" t="str">
        <f t="shared" si="23"/>
        <v>-</v>
      </c>
      <c r="T104" s="117">
        <f t="shared" si="34"/>
        <v>0</v>
      </c>
      <c r="U104" s="152"/>
    </row>
    <row r="105" spans="1:37" s="90" customFormat="1" ht="60.75" customHeight="1" outlineLevel="2" x14ac:dyDescent="0.25">
      <c r="A105" s="65"/>
      <c r="B105" s="46" t="s">
        <v>871</v>
      </c>
      <c r="C105" s="66">
        <f t="shared" si="29"/>
        <v>8407.2000000000007</v>
      </c>
      <c r="D105" s="66">
        <v>8187.2</v>
      </c>
      <c r="E105" s="66">
        <v>220</v>
      </c>
      <c r="F105" s="66">
        <v>0</v>
      </c>
      <c r="G105" s="66"/>
      <c r="H105" s="66">
        <f t="shared" si="30"/>
        <v>355.5</v>
      </c>
      <c r="I105" s="66">
        <v>135.5</v>
      </c>
      <c r="J105" s="66">
        <v>220</v>
      </c>
      <c r="K105" s="66">
        <v>0</v>
      </c>
      <c r="L105" s="66"/>
      <c r="M105" s="117">
        <f t="shared" si="20"/>
        <v>4.2285184127890378</v>
      </c>
      <c r="N105" s="117">
        <f t="shared" si="31"/>
        <v>8051.7000000000007</v>
      </c>
      <c r="O105" s="117">
        <f t="shared" si="21"/>
        <v>1.6550224741059216</v>
      </c>
      <c r="P105" s="117">
        <f t="shared" si="32"/>
        <v>8051.7</v>
      </c>
      <c r="Q105" s="117">
        <f t="shared" si="22"/>
        <v>100</v>
      </c>
      <c r="R105" s="117">
        <f t="shared" si="33"/>
        <v>0</v>
      </c>
      <c r="S105" s="117" t="str">
        <f t="shared" si="23"/>
        <v>-</v>
      </c>
      <c r="T105" s="117">
        <f t="shared" si="34"/>
        <v>0</v>
      </c>
      <c r="U105" s="152" t="s">
        <v>945</v>
      </c>
    </row>
    <row r="106" spans="1:37" s="90" customFormat="1" ht="54" outlineLevel="1" x14ac:dyDescent="0.25">
      <c r="A106" s="65"/>
      <c r="B106" s="173" t="s">
        <v>416</v>
      </c>
      <c r="C106" s="117">
        <f t="shared" si="29"/>
        <v>36</v>
      </c>
      <c r="D106" s="117">
        <f>D107</f>
        <v>36</v>
      </c>
      <c r="E106" s="117">
        <f>E107</f>
        <v>0</v>
      </c>
      <c r="F106" s="117">
        <f>F107</f>
        <v>0</v>
      </c>
      <c r="G106" s="117">
        <f>G107</f>
        <v>0</v>
      </c>
      <c r="H106" s="79">
        <f t="shared" si="30"/>
        <v>36</v>
      </c>
      <c r="I106" s="79">
        <f>I107</f>
        <v>36</v>
      </c>
      <c r="J106" s="79">
        <f>J107</f>
        <v>0</v>
      </c>
      <c r="K106" s="79">
        <f>K107</f>
        <v>0</v>
      </c>
      <c r="L106" s="78">
        <f>L107</f>
        <v>0</v>
      </c>
      <c r="M106" s="117">
        <f t="shared" si="20"/>
        <v>100</v>
      </c>
      <c r="N106" s="117">
        <f t="shared" si="31"/>
        <v>0</v>
      </c>
      <c r="O106" s="117">
        <f t="shared" si="21"/>
        <v>100</v>
      </c>
      <c r="P106" s="117">
        <f t="shared" si="32"/>
        <v>0</v>
      </c>
      <c r="Q106" s="117" t="str">
        <f t="shared" si="22"/>
        <v>-</v>
      </c>
      <c r="R106" s="117">
        <f t="shared" si="33"/>
        <v>0</v>
      </c>
      <c r="S106" s="117" t="str">
        <f t="shared" si="23"/>
        <v>-</v>
      </c>
      <c r="T106" s="117">
        <f t="shared" si="34"/>
        <v>0</v>
      </c>
      <c r="U106" s="11"/>
    </row>
    <row r="107" spans="1:37" s="90" customFormat="1" ht="40.5" outlineLevel="2" x14ac:dyDescent="0.25">
      <c r="A107" s="65"/>
      <c r="B107" s="46" t="s">
        <v>864</v>
      </c>
      <c r="C107" s="66">
        <f t="shared" si="29"/>
        <v>36</v>
      </c>
      <c r="D107" s="66">
        <v>36</v>
      </c>
      <c r="E107" s="66">
        <v>0</v>
      </c>
      <c r="F107" s="66">
        <v>0</v>
      </c>
      <c r="G107" s="66">
        <v>0</v>
      </c>
      <c r="H107" s="66">
        <f t="shared" si="30"/>
        <v>36</v>
      </c>
      <c r="I107" s="66">
        <v>36</v>
      </c>
      <c r="J107" s="66">
        <v>0</v>
      </c>
      <c r="K107" s="66">
        <v>0</v>
      </c>
      <c r="L107" s="66">
        <v>0</v>
      </c>
      <c r="M107" s="66">
        <f t="shared" si="20"/>
        <v>100</v>
      </c>
      <c r="N107" s="66">
        <f t="shared" si="31"/>
        <v>0</v>
      </c>
      <c r="O107" s="66">
        <f t="shared" si="21"/>
        <v>100</v>
      </c>
      <c r="P107" s="66">
        <f t="shared" si="32"/>
        <v>0</v>
      </c>
      <c r="Q107" s="66" t="str">
        <f t="shared" si="22"/>
        <v>-</v>
      </c>
      <c r="R107" s="66">
        <f t="shared" si="33"/>
        <v>0</v>
      </c>
      <c r="S107" s="66" t="str">
        <f t="shared" si="23"/>
        <v>-</v>
      </c>
      <c r="T107" s="66">
        <f t="shared" si="34"/>
        <v>0</v>
      </c>
      <c r="U107" s="11" t="s">
        <v>703</v>
      </c>
    </row>
    <row r="108" spans="1:37" s="88" customFormat="1" ht="40.5" x14ac:dyDescent="0.25">
      <c r="A108" s="111">
        <v>6</v>
      </c>
      <c r="B108" s="73" t="s">
        <v>33</v>
      </c>
      <c r="C108" s="35">
        <f>SUM(D108:G108)</f>
        <v>166498.40000000002</v>
      </c>
      <c r="D108" s="35">
        <f>D109+D117+D122+D135+D137+0.1</f>
        <v>132099.90000000002</v>
      </c>
      <c r="E108" s="35">
        <f>E109+E117+E122+E135+E137</f>
        <v>15743.1</v>
      </c>
      <c r="F108" s="35">
        <f>F109+F117+F122+F135+F137</f>
        <v>0</v>
      </c>
      <c r="G108" s="35">
        <f>G109+G117+G122+G135+G137</f>
        <v>18655.400000000001</v>
      </c>
      <c r="H108" s="35">
        <f>SUM(I108:L108)</f>
        <v>56167.3</v>
      </c>
      <c r="I108" s="35">
        <f>I109+I117+I122+I135+I137</f>
        <v>51376.6</v>
      </c>
      <c r="J108" s="35">
        <f>J109+J117+J122+J135+J137</f>
        <v>2217.4</v>
      </c>
      <c r="K108" s="35">
        <f>K109+K117+K122+K135+K137</f>
        <v>0</v>
      </c>
      <c r="L108" s="35">
        <f>L109+L117+L122+L135+L137</f>
        <v>2573.3000000000002</v>
      </c>
      <c r="M108" s="35">
        <f>IFERROR(H108/C108*100,"-")</f>
        <v>33.73443828889647</v>
      </c>
      <c r="N108" s="35">
        <f t="shared" si="31"/>
        <v>110331.10000000002</v>
      </c>
      <c r="O108" s="35">
        <f t="shared" si="21"/>
        <v>38.892232318116811</v>
      </c>
      <c r="P108" s="35">
        <f t="shared" si="32"/>
        <v>80723.300000000017</v>
      </c>
      <c r="Q108" s="35">
        <f t="shared" si="22"/>
        <v>14.084900686650027</v>
      </c>
      <c r="R108" s="35">
        <f t="shared" si="33"/>
        <v>13525.7</v>
      </c>
      <c r="S108" s="35" t="str">
        <f t="shared" si="23"/>
        <v>-</v>
      </c>
      <c r="T108" s="35">
        <f t="shared" si="34"/>
        <v>0</v>
      </c>
      <c r="U108" s="151"/>
    </row>
    <row r="109" spans="1:37" s="90" customFormat="1" ht="27" outlineLevel="1" x14ac:dyDescent="0.25">
      <c r="A109" s="67"/>
      <c r="B109" s="166" t="s">
        <v>22</v>
      </c>
      <c r="C109" s="117">
        <f>SUM(D109:F109)</f>
        <v>77137.700000000012</v>
      </c>
      <c r="D109" s="174">
        <f>D110+D113+D114</f>
        <v>76889.700000000012</v>
      </c>
      <c r="E109" s="174">
        <f>E110+E113+E114</f>
        <v>248</v>
      </c>
      <c r="F109" s="174">
        <f>F110+F113</f>
        <v>0</v>
      </c>
      <c r="G109" s="117">
        <f>G110+G113+G114</f>
        <v>10500</v>
      </c>
      <c r="H109" s="117">
        <f t="shared" si="30"/>
        <v>34077.699999999997</v>
      </c>
      <c r="I109" s="117">
        <f>I110+I113</f>
        <v>34077.699999999997</v>
      </c>
      <c r="J109" s="117">
        <f>J110+J113</f>
        <v>0</v>
      </c>
      <c r="K109" s="117">
        <f>K110+K113</f>
        <v>0</v>
      </c>
      <c r="L109" s="117">
        <f>L110+L113+L114</f>
        <v>1653.3</v>
      </c>
      <c r="M109" s="79">
        <f t="shared" si="20"/>
        <v>44.177749660671751</v>
      </c>
      <c r="N109" s="79">
        <f>C109-H109</f>
        <v>43060.000000000015</v>
      </c>
      <c r="O109" s="79">
        <f t="shared" si="21"/>
        <v>44.320240552375665</v>
      </c>
      <c r="P109" s="79">
        <f t="shared" si="32"/>
        <v>42812.000000000015</v>
      </c>
      <c r="Q109" s="79">
        <f t="shared" si="22"/>
        <v>0</v>
      </c>
      <c r="R109" s="79">
        <f t="shared" si="33"/>
        <v>248</v>
      </c>
      <c r="S109" s="79" t="str">
        <f t="shared" si="23"/>
        <v>-</v>
      </c>
      <c r="T109" s="79">
        <f t="shared" si="34"/>
        <v>0</v>
      </c>
      <c r="U109" s="152"/>
      <c r="V109" s="175"/>
      <c r="W109" s="175"/>
      <c r="X109" s="175"/>
      <c r="Y109" s="175"/>
      <c r="Z109" s="175"/>
      <c r="AA109" s="175"/>
      <c r="AB109" s="175"/>
      <c r="AC109" s="175"/>
      <c r="AD109" s="175"/>
      <c r="AE109" s="175"/>
      <c r="AF109" s="175"/>
      <c r="AG109" s="175"/>
      <c r="AH109" s="175"/>
      <c r="AI109" s="175"/>
      <c r="AJ109" s="175"/>
      <c r="AK109" s="175"/>
    </row>
    <row r="110" spans="1:37" s="90" customFormat="1" ht="54" outlineLevel="2" x14ac:dyDescent="0.25">
      <c r="A110" s="69"/>
      <c r="B110" s="46" t="s">
        <v>872</v>
      </c>
      <c r="C110" s="66">
        <f>SUM(D110:G110)</f>
        <v>74589.3</v>
      </c>
      <c r="D110" s="66">
        <f>SUM(D111:D112)</f>
        <v>64089.3</v>
      </c>
      <c r="E110" s="66">
        <f>SUM(E111:E112)</f>
        <v>0</v>
      </c>
      <c r="F110" s="66">
        <f>SUM(F111:F112)</f>
        <v>0</v>
      </c>
      <c r="G110" s="66">
        <f>SUM(G111:G112)</f>
        <v>10500</v>
      </c>
      <c r="H110" s="66">
        <f t="shared" si="30"/>
        <v>30097.8</v>
      </c>
      <c r="I110" s="66">
        <f>SUM(I111:I112)</f>
        <v>30097.8</v>
      </c>
      <c r="J110" s="66">
        <f>SUM(J111:J112)</f>
        <v>0</v>
      </c>
      <c r="K110" s="66">
        <f>SUM(K111:K112)</f>
        <v>0</v>
      </c>
      <c r="L110" s="66">
        <f>SUM(L111:L112)</f>
        <v>1653.3</v>
      </c>
      <c r="M110" s="78">
        <f t="shared" si="20"/>
        <v>40.351364069645371</v>
      </c>
      <c r="N110" s="78">
        <f t="shared" si="31"/>
        <v>44491.5</v>
      </c>
      <c r="O110" s="78">
        <f t="shared" si="21"/>
        <v>46.962285436102434</v>
      </c>
      <c r="P110" s="78">
        <f t="shared" si="32"/>
        <v>33991.5</v>
      </c>
      <c r="Q110" s="78" t="str">
        <f t="shared" si="22"/>
        <v>-</v>
      </c>
      <c r="R110" s="78">
        <f t="shared" si="33"/>
        <v>0</v>
      </c>
      <c r="S110" s="78" t="str">
        <f t="shared" si="23"/>
        <v>-</v>
      </c>
      <c r="T110" s="78">
        <f t="shared" si="34"/>
        <v>0</v>
      </c>
      <c r="U110" s="152"/>
    </row>
    <row r="111" spans="1:37" s="90" customFormat="1" ht="27" outlineLevel="3" x14ac:dyDescent="0.25">
      <c r="A111" s="69"/>
      <c r="B111" s="46" t="s">
        <v>344</v>
      </c>
      <c r="C111" s="66">
        <f>SUM(D111:G111)</f>
        <v>70589.3</v>
      </c>
      <c r="D111" s="66">
        <v>60089.3</v>
      </c>
      <c r="E111" s="66">
        <v>0</v>
      </c>
      <c r="F111" s="66">
        <v>0</v>
      </c>
      <c r="G111" s="66">
        <v>10500</v>
      </c>
      <c r="H111" s="66">
        <f t="shared" si="30"/>
        <v>28612</v>
      </c>
      <c r="I111" s="66">
        <v>28612</v>
      </c>
      <c r="J111" s="66">
        <v>0</v>
      </c>
      <c r="K111" s="66">
        <v>0</v>
      </c>
      <c r="L111" s="66">
        <v>1653.3</v>
      </c>
      <c r="M111" s="78">
        <f t="shared" si="20"/>
        <v>40.533055293082661</v>
      </c>
      <c r="N111" s="78">
        <f t="shared" si="31"/>
        <v>41977.3</v>
      </c>
      <c r="O111" s="78">
        <f t="shared" si="21"/>
        <v>47.615798486585796</v>
      </c>
      <c r="P111" s="78">
        <f t="shared" si="32"/>
        <v>31477.300000000003</v>
      </c>
      <c r="Q111" s="78" t="str">
        <f t="shared" si="22"/>
        <v>-</v>
      </c>
      <c r="R111" s="78">
        <f t="shared" si="33"/>
        <v>0</v>
      </c>
      <c r="S111" s="78" t="str">
        <f t="shared" si="23"/>
        <v>-</v>
      </c>
      <c r="T111" s="78">
        <f t="shared" si="34"/>
        <v>0</v>
      </c>
      <c r="U111" s="153" t="s">
        <v>634</v>
      </c>
    </row>
    <row r="112" spans="1:37" s="90" customFormat="1" ht="40.5" outlineLevel="3" x14ac:dyDescent="0.25">
      <c r="A112" s="69"/>
      <c r="B112" s="46" t="s">
        <v>23</v>
      </c>
      <c r="C112" s="66">
        <f>SUM(D112:F112)</f>
        <v>4000</v>
      </c>
      <c r="D112" s="66">
        <v>4000</v>
      </c>
      <c r="E112" s="66">
        <v>0</v>
      </c>
      <c r="F112" s="66">
        <v>0</v>
      </c>
      <c r="G112" s="66"/>
      <c r="H112" s="66">
        <f t="shared" si="30"/>
        <v>1485.8</v>
      </c>
      <c r="I112" s="66">
        <v>1485.8</v>
      </c>
      <c r="J112" s="66">
        <v>0</v>
      </c>
      <c r="K112" s="66">
        <v>0</v>
      </c>
      <c r="L112" s="66"/>
      <c r="M112" s="78">
        <f t="shared" si="20"/>
        <v>37.145000000000003</v>
      </c>
      <c r="N112" s="78">
        <f t="shared" si="31"/>
        <v>2514.1999999999998</v>
      </c>
      <c r="O112" s="78">
        <f t="shared" si="21"/>
        <v>37.145000000000003</v>
      </c>
      <c r="P112" s="78">
        <f t="shared" si="32"/>
        <v>2514.1999999999998</v>
      </c>
      <c r="Q112" s="78" t="str">
        <f t="shared" si="22"/>
        <v>-</v>
      </c>
      <c r="R112" s="78">
        <f t="shared" si="33"/>
        <v>0</v>
      </c>
      <c r="S112" s="78" t="str">
        <f t="shared" si="23"/>
        <v>-</v>
      </c>
      <c r="T112" s="78">
        <f t="shared" si="34"/>
        <v>0</v>
      </c>
      <c r="U112" s="176" t="s">
        <v>635</v>
      </c>
    </row>
    <row r="113" spans="1:21" s="90" customFormat="1" ht="40.5" outlineLevel="2" x14ac:dyDescent="0.25">
      <c r="A113" s="69"/>
      <c r="B113" s="46" t="s">
        <v>873</v>
      </c>
      <c r="C113" s="66">
        <f t="shared" si="29"/>
        <v>12787.3</v>
      </c>
      <c r="D113" s="66">
        <v>12787.3</v>
      </c>
      <c r="E113" s="66">
        <v>0</v>
      </c>
      <c r="F113" s="66">
        <v>0</v>
      </c>
      <c r="G113" s="66">
        <v>0</v>
      </c>
      <c r="H113" s="66">
        <f t="shared" si="30"/>
        <v>3979.9</v>
      </c>
      <c r="I113" s="66">
        <v>3979.9</v>
      </c>
      <c r="J113" s="66">
        <v>0</v>
      </c>
      <c r="K113" s="66">
        <v>0</v>
      </c>
      <c r="L113" s="66">
        <v>0</v>
      </c>
      <c r="M113" s="78">
        <f t="shared" si="20"/>
        <v>31.123849444370588</v>
      </c>
      <c r="N113" s="78">
        <f t="shared" si="31"/>
        <v>8807.4</v>
      </c>
      <c r="O113" s="78">
        <f t="shared" si="21"/>
        <v>31.123849444370588</v>
      </c>
      <c r="P113" s="78">
        <f t="shared" si="32"/>
        <v>8807.4</v>
      </c>
      <c r="Q113" s="78" t="str">
        <f t="shared" si="22"/>
        <v>-</v>
      </c>
      <c r="R113" s="78">
        <f t="shared" si="33"/>
        <v>0</v>
      </c>
      <c r="S113" s="78" t="str">
        <f t="shared" si="23"/>
        <v>-</v>
      </c>
      <c r="T113" s="78">
        <f t="shared" si="34"/>
        <v>0</v>
      </c>
      <c r="U113" s="153" t="s">
        <v>634</v>
      </c>
    </row>
    <row r="114" spans="1:21" s="90" customFormat="1" ht="54" outlineLevel="2" x14ac:dyDescent="0.25">
      <c r="A114" s="69"/>
      <c r="B114" s="46" t="s">
        <v>874</v>
      </c>
      <c r="C114" s="66">
        <f t="shared" si="29"/>
        <v>261.10000000000002</v>
      </c>
      <c r="D114" s="66">
        <f>D115+D116</f>
        <v>13.100000000000001</v>
      </c>
      <c r="E114" s="66">
        <f>E115+E116</f>
        <v>248</v>
      </c>
      <c r="F114" s="66">
        <f>F115+F116</f>
        <v>0</v>
      </c>
      <c r="G114" s="66">
        <f>G115+G116</f>
        <v>0</v>
      </c>
      <c r="H114" s="66">
        <f>SUM(I114:K114)</f>
        <v>0</v>
      </c>
      <c r="I114" s="66">
        <f>I115+I116</f>
        <v>0</v>
      </c>
      <c r="J114" s="66">
        <f t="shared" ref="J114:L114" si="35">J115+J116</f>
        <v>0</v>
      </c>
      <c r="K114" s="66">
        <f t="shared" si="35"/>
        <v>0</v>
      </c>
      <c r="L114" s="66">
        <f t="shared" si="35"/>
        <v>0</v>
      </c>
      <c r="M114" s="78">
        <f t="shared" si="20"/>
        <v>0</v>
      </c>
      <c r="N114" s="78">
        <f t="shared" si="31"/>
        <v>261.10000000000002</v>
      </c>
      <c r="O114" s="78">
        <f t="shared" si="21"/>
        <v>0</v>
      </c>
      <c r="P114" s="78">
        <f t="shared" si="32"/>
        <v>13.100000000000001</v>
      </c>
      <c r="Q114" s="78">
        <f t="shared" si="22"/>
        <v>0</v>
      </c>
      <c r="R114" s="78">
        <f t="shared" si="33"/>
        <v>248</v>
      </c>
      <c r="S114" s="78" t="str">
        <f t="shared" si="23"/>
        <v>-</v>
      </c>
      <c r="T114" s="78">
        <f t="shared" si="34"/>
        <v>0</v>
      </c>
      <c r="U114" s="152"/>
    </row>
    <row r="115" spans="1:21" s="90" customFormat="1" ht="27" outlineLevel="3" x14ac:dyDescent="0.25">
      <c r="A115" s="69"/>
      <c r="B115" s="46" t="s">
        <v>636</v>
      </c>
      <c r="C115" s="66">
        <f t="shared" si="29"/>
        <v>86.3</v>
      </c>
      <c r="D115" s="66">
        <v>4.3</v>
      </c>
      <c r="E115" s="66">
        <v>82</v>
      </c>
      <c r="F115" s="66">
        <v>0</v>
      </c>
      <c r="G115" s="66">
        <v>0</v>
      </c>
      <c r="H115" s="66">
        <f t="shared" si="30"/>
        <v>0</v>
      </c>
      <c r="I115" s="66">
        <v>0</v>
      </c>
      <c r="J115" s="66">
        <v>0</v>
      </c>
      <c r="K115" s="66">
        <v>0</v>
      </c>
      <c r="L115" s="66">
        <v>0</v>
      </c>
      <c r="M115" s="78">
        <f t="shared" si="20"/>
        <v>0</v>
      </c>
      <c r="N115" s="78">
        <f t="shared" si="31"/>
        <v>86.3</v>
      </c>
      <c r="O115" s="78">
        <f t="shared" si="21"/>
        <v>0</v>
      </c>
      <c r="P115" s="78">
        <f t="shared" si="32"/>
        <v>4.3</v>
      </c>
      <c r="Q115" s="78">
        <f t="shared" si="22"/>
        <v>0</v>
      </c>
      <c r="R115" s="78">
        <f t="shared" si="33"/>
        <v>82</v>
      </c>
      <c r="S115" s="78" t="str">
        <f t="shared" si="23"/>
        <v>-</v>
      </c>
      <c r="T115" s="78">
        <f t="shared" si="34"/>
        <v>0</v>
      </c>
      <c r="U115" s="152" t="s">
        <v>638</v>
      </c>
    </row>
    <row r="116" spans="1:21" s="90" customFormat="1" ht="46.5" customHeight="1" outlineLevel="3" x14ac:dyDescent="0.25">
      <c r="A116" s="69"/>
      <c r="B116" s="46" t="s">
        <v>637</v>
      </c>
      <c r="C116" s="66">
        <f t="shared" si="29"/>
        <v>174.8</v>
      </c>
      <c r="D116" s="66">
        <v>8.8000000000000007</v>
      </c>
      <c r="E116" s="66">
        <v>166</v>
      </c>
      <c r="F116" s="66">
        <v>0</v>
      </c>
      <c r="G116" s="66">
        <v>0</v>
      </c>
      <c r="H116" s="66">
        <f t="shared" si="30"/>
        <v>0</v>
      </c>
      <c r="I116" s="66">
        <v>0</v>
      </c>
      <c r="J116" s="66">
        <v>0</v>
      </c>
      <c r="K116" s="66">
        <v>0</v>
      </c>
      <c r="L116" s="66">
        <v>0</v>
      </c>
      <c r="M116" s="78">
        <f t="shared" si="20"/>
        <v>0</v>
      </c>
      <c r="N116" s="78">
        <f t="shared" si="31"/>
        <v>174.8</v>
      </c>
      <c r="O116" s="78">
        <f t="shared" si="21"/>
        <v>0</v>
      </c>
      <c r="P116" s="78">
        <f t="shared" si="32"/>
        <v>8.8000000000000007</v>
      </c>
      <c r="Q116" s="78">
        <f t="shared" si="22"/>
        <v>0</v>
      </c>
      <c r="R116" s="78">
        <f t="shared" si="33"/>
        <v>166</v>
      </c>
      <c r="S116" s="78" t="str">
        <f t="shared" si="23"/>
        <v>-</v>
      </c>
      <c r="T116" s="78">
        <f t="shared" si="34"/>
        <v>0</v>
      </c>
      <c r="U116" s="152" t="s">
        <v>638</v>
      </c>
    </row>
    <row r="117" spans="1:21" s="90" customFormat="1" ht="40.5" outlineLevel="1" x14ac:dyDescent="0.25">
      <c r="A117" s="67"/>
      <c r="B117" s="166" t="s">
        <v>24</v>
      </c>
      <c r="C117" s="117">
        <f t="shared" si="29"/>
        <v>24510.9</v>
      </c>
      <c r="D117" s="117">
        <f>D118+D119</f>
        <v>15981.7</v>
      </c>
      <c r="E117" s="117">
        <f>E118+E119</f>
        <v>8529.2000000000007</v>
      </c>
      <c r="F117" s="117">
        <f>F118+F119</f>
        <v>0</v>
      </c>
      <c r="G117" s="117">
        <f>SUM(G118:G121)</f>
        <v>0</v>
      </c>
      <c r="H117" s="117">
        <f t="shared" si="30"/>
        <v>2783.7000000000003</v>
      </c>
      <c r="I117" s="117">
        <f>I118+I119</f>
        <v>2274.4</v>
      </c>
      <c r="J117" s="117">
        <f>J118+J119</f>
        <v>509.3</v>
      </c>
      <c r="K117" s="117">
        <f>K118+K119</f>
        <v>0</v>
      </c>
      <c r="L117" s="117">
        <f>SUM(L118:L121)</f>
        <v>0</v>
      </c>
      <c r="M117" s="79">
        <f t="shared" si="20"/>
        <v>11.356988115491475</v>
      </c>
      <c r="N117" s="79">
        <f t="shared" si="31"/>
        <v>21727.200000000001</v>
      </c>
      <c r="O117" s="79">
        <f t="shared" si="21"/>
        <v>14.231277023095165</v>
      </c>
      <c r="P117" s="79">
        <f t="shared" si="32"/>
        <v>13707.300000000001</v>
      </c>
      <c r="Q117" s="79">
        <f t="shared" si="22"/>
        <v>5.9712517000422078</v>
      </c>
      <c r="R117" s="79">
        <f t="shared" si="33"/>
        <v>8019.9000000000005</v>
      </c>
      <c r="S117" s="79" t="str">
        <f t="shared" si="23"/>
        <v>-</v>
      </c>
      <c r="T117" s="79">
        <f t="shared" si="34"/>
        <v>0</v>
      </c>
      <c r="U117" s="177"/>
    </row>
    <row r="118" spans="1:21" s="90" customFormat="1" ht="40.5" outlineLevel="2" x14ac:dyDescent="0.25">
      <c r="A118" s="171"/>
      <c r="B118" s="46" t="s">
        <v>875</v>
      </c>
      <c r="C118" s="66">
        <f t="shared" si="29"/>
        <v>985</v>
      </c>
      <c r="D118" s="66">
        <v>985</v>
      </c>
      <c r="E118" s="66">
        <v>0</v>
      </c>
      <c r="F118" s="66">
        <v>0</v>
      </c>
      <c r="G118" s="66">
        <v>0</v>
      </c>
      <c r="H118" s="66">
        <f t="shared" si="30"/>
        <v>232.4</v>
      </c>
      <c r="I118" s="66">
        <v>232.4</v>
      </c>
      <c r="J118" s="66">
        <v>0</v>
      </c>
      <c r="K118" s="66">
        <v>0</v>
      </c>
      <c r="L118" s="66">
        <v>0</v>
      </c>
      <c r="M118" s="78">
        <f t="shared" si="20"/>
        <v>23.593908629441625</v>
      </c>
      <c r="N118" s="78">
        <f t="shared" si="31"/>
        <v>752.6</v>
      </c>
      <c r="O118" s="78">
        <f t="shared" si="21"/>
        <v>23.593908629441625</v>
      </c>
      <c r="P118" s="78">
        <f t="shared" si="32"/>
        <v>752.6</v>
      </c>
      <c r="Q118" s="78" t="str">
        <f t="shared" si="22"/>
        <v>-</v>
      </c>
      <c r="R118" s="78">
        <f t="shared" si="33"/>
        <v>0</v>
      </c>
      <c r="S118" s="78" t="str">
        <f t="shared" si="23"/>
        <v>-</v>
      </c>
      <c r="T118" s="78">
        <f t="shared" si="34"/>
        <v>0</v>
      </c>
      <c r="U118" s="176" t="s">
        <v>639</v>
      </c>
    </row>
    <row r="119" spans="1:21" s="90" customFormat="1" ht="27" outlineLevel="2" x14ac:dyDescent="0.25">
      <c r="A119" s="171"/>
      <c r="B119" s="46" t="s">
        <v>876</v>
      </c>
      <c r="C119" s="66">
        <f t="shared" si="29"/>
        <v>23525.9</v>
      </c>
      <c r="D119" s="66">
        <f>D120+D121</f>
        <v>14996.7</v>
      </c>
      <c r="E119" s="66">
        <f>E120+E121</f>
        <v>8529.2000000000007</v>
      </c>
      <c r="F119" s="66">
        <f>F120+F121</f>
        <v>0</v>
      </c>
      <c r="G119" s="66">
        <v>0</v>
      </c>
      <c r="H119" s="66">
        <f t="shared" si="30"/>
        <v>2551.3000000000002</v>
      </c>
      <c r="I119" s="66">
        <f>I120+I121</f>
        <v>2042</v>
      </c>
      <c r="J119" s="66">
        <f>J120+J121</f>
        <v>509.3</v>
      </c>
      <c r="K119" s="66">
        <f>K120+K121</f>
        <v>0</v>
      </c>
      <c r="L119" s="66">
        <v>0</v>
      </c>
      <c r="M119" s="78">
        <f t="shared" ref="M119:M142" si="36">IFERROR(H119/C119*100,"-")</f>
        <v>10.844643563051786</v>
      </c>
      <c r="N119" s="78">
        <f t="shared" si="31"/>
        <v>20974.600000000002</v>
      </c>
      <c r="O119" s="78">
        <f t="shared" ref="O119:O142" si="37">IFERROR(I119/D119*100,"-")</f>
        <v>13.616328925696985</v>
      </c>
      <c r="P119" s="78">
        <f t="shared" si="32"/>
        <v>12954.7</v>
      </c>
      <c r="Q119" s="78">
        <f t="shared" ref="Q119:Q142" si="38">IFERROR(J119/E119*100,"-")</f>
        <v>5.9712517000422078</v>
      </c>
      <c r="R119" s="78">
        <f t="shared" si="33"/>
        <v>8019.9000000000005</v>
      </c>
      <c r="S119" s="78" t="str">
        <f t="shared" ref="S119:S142" si="39">IFERROR(K119/F119*100,"-")</f>
        <v>-</v>
      </c>
      <c r="T119" s="78">
        <f t="shared" si="34"/>
        <v>0</v>
      </c>
      <c r="U119" s="152"/>
    </row>
    <row r="120" spans="1:21" s="90" customFormat="1" ht="40.5" outlineLevel="3" x14ac:dyDescent="0.25">
      <c r="A120" s="171"/>
      <c r="B120" s="46" t="s">
        <v>25</v>
      </c>
      <c r="C120" s="66">
        <f t="shared" si="29"/>
        <v>9996.7000000000007</v>
      </c>
      <c r="D120" s="66">
        <v>9996.7000000000007</v>
      </c>
      <c r="E120" s="66">
        <v>0</v>
      </c>
      <c r="F120" s="66"/>
      <c r="G120" s="66"/>
      <c r="H120" s="66">
        <f t="shared" si="30"/>
        <v>1410.1</v>
      </c>
      <c r="I120" s="66">
        <v>1410.1</v>
      </c>
      <c r="J120" s="66">
        <v>0</v>
      </c>
      <c r="K120" s="66"/>
      <c r="L120" s="66"/>
      <c r="M120" s="78">
        <f>IFERROR(H120/C120*100,"-")</f>
        <v>14.105654866105812</v>
      </c>
      <c r="N120" s="78">
        <f>C120-H120</f>
        <v>8586.6</v>
      </c>
      <c r="O120" s="78">
        <f>IFERROR(I120/D120*100,"-")</f>
        <v>14.105654866105812</v>
      </c>
      <c r="P120" s="78">
        <f>D120-I120</f>
        <v>8586.6</v>
      </c>
      <c r="Q120" s="78" t="str">
        <f>IFERROR(J120/E120*100,"-")</f>
        <v>-</v>
      </c>
      <c r="R120" s="78">
        <f>E120-J120</f>
        <v>0</v>
      </c>
      <c r="S120" s="78" t="str">
        <f>IFERROR(K120/F120*100,"-")</f>
        <v>-</v>
      </c>
      <c r="T120" s="78">
        <f>F120-K120</f>
        <v>0</v>
      </c>
      <c r="U120" s="152" t="s">
        <v>634</v>
      </c>
    </row>
    <row r="121" spans="1:21" s="90" customFormat="1" ht="27" outlineLevel="3" x14ac:dyDescent="0.25">
      <c r="A121" s="69"/>
      <c r="B121" s="46" t="s">
        <v>345</v>
      </c>
      <c r="C121" s="66">
        <f t="shared" si="29"/>
        <v>13529.2</v>
      </c>
      <c r="D121" s="66">
        <v>5000</v>
      </c>
      <c r="E121" s="66">
        <v>8529.2000000000007</v>
      </c>
      <c r="F121" s="66">
        <v>0</v>
      </c>
      <c r="G121" s="66">
        <v>0</v>
      </c>
      <c r="H121" s="66">
        <f t="shared" si="30"/>
        <v>1141.2</v>
      </c>
      <c r="I121" s="66">
        <v>631.9</v>
      </c>
      <c r="J121" s="66">
        <v>509.3</v>
      </c>
      <c r="K121" s="66">
        <v>0</v>
      </c>
      <c r="L121" s="66">
        <v>0</v>
      </c>
      <c r="M121" s="78">
        <f t="shared" si="36"/>
        <v>8.4350885492120753</v>
      </c>
      <c r="N121" s="78">
        <f t="shared" si="31"/>
        <v>12388</v>
      </c>
      <c r="O121" s="78">
        <f t="shared" si="37"/>
        <v>12.638</v>
      </c>
      <c r="P121" s="78">
        <f t="shared" si="32"/>
        <v>4368.1000000000004</v>
      </c>
      <c r="Q121" s="78">
        <f t="shared" si="38"/>
        <v>5.9712517000422078</v>
      </c>
      <c r="R121" s="78">
        <f>E121-J121</f>
        <v>8019.9000000000005</v>
      </c>
      <c r="S121" s="78" t="str">
        <f t="shared" si="39"/>
        <v>-</v>
      </c>
      <c r="T121" s="78">
        <f t="shared" si="34"/>
        <v>0</v>
      </c>
      <c r="U121" s="152" t="s">
        <v>640</v>
      </c>
    </row>
    <row r="122" spans="1:21" s="90" customFormat="1" ht="27" outlineLevel="1" x14ac:dyDescent="0.25">
      <c r="A122" s="67"/>
      <c r="B122" s="166" t="s">
        <v>26</v>
      </c>
      <c r="C122" s="117">
        <f>SUM(D122:G122)</f>
        <v>40958.300000000003</v>
      </c>
      <c r="D122" s="117">
        <f>D123+D130</f>
        <v>25837</v>
      </c>
      <c r="E122" s="117">
        <f>E123+E130</f>
        <v>6965.9</v>
      </c>
      <c r="F122" s="117">
        <f>F123+F130</f>
        <v>0</v>
      </c>
      <c r="G122" s="117">
        <f>G123+G130</f>
        <v>8155.4</v>
      </c>
      <c r="H122" s="117">
        <f>SUM(I122:K122)</f>
        <v>13395.2</v>
      </c>
      <c r="I122" s="117">
        <f>I123+I130</f>
        <v>11687.1</v>
      </c>
      <c r="J122" s="117">
        <f>J123+J130</f>
        <v>1708.1</v>
      </c>
      <c r="K122" s="117">
        <f>K123+K130</f>
        <v>0</v>
      </c>
      <c r="L122" s="117">
        <f>L123+L130</f>
        <v>920</v>
      </c>
      <c r="M122" s="79">
        <f t="shared" si="36"/>
        <v>32.704482363769984</v>
      </c>
      <c r="N122" s="79">
        <f t="shared" si="31"/>
        <v>27563.100000000002</v>
      </c>
      <c r="O122" s="79">
        <f t="shared" si="37"/>
        <v>45.233966791810197</v>
      </c>
      <c r="P122" s="79">
        <f t="shared" si="32"/>
        <v>14149.9</v>
      </c>
      <c r="Q122" s="79">
        <f t="shared" si="38"/>
        <v>24.520880288261388</v>
      </c>
      <c r="R122" s="79">
        <f t="shared" si="33"/>
        <v>5257.7999999999993</v>
      </c>
      <c r="S122" s="79" t="str">
        <f t="shared" si="39"/>
        <v>-</v>
      </c>
      <c r="T122" s="79">
        <f t="shared" si="34"/>
        <v>0</v>
      </c>
      <c r="U122" s="152"/>
    </row>
    <row r="123" spans="1:21" s="90" customFormat="1" ht="40.5" outlineLevel="2" x14ac:dyDescent="0.25">
      <c r="A123" s="69"/>
      <c r="B123" s="46" t="s">
        <v>877</v>
      </c>
      <c r="C123" s="66">
        <f>SUM(D123:G123)</f>
        <v>40251.800000000003</v>
      </c>
      <c r="D123" s="66">
        <f>SUM(D124:D129)</f>
        <v>25130.5</v>
      </c>
      <c r="E123" s="66">
        <f>SUM(E124:E128)</f>
        <v>6965.9</v>
      </c>
      <c r="F123" s="66">
        <f>SUM(F124:F128)</f>
        <v>0</v>
      </c>
      <c r="G123" s="66">
        <f>SUM(G124:G129)</f>
        <v>8155.4</v>
      </c>
      <c r="H123" s="66">
        <f>SUM(I123:L123)</f>
        <v>14334.1</v>
      </c>
      <c r="I123" s="66">
        <f>SUM(I124:I129)</f>
        <v>11706</v>
      </c>
      <c r="J123" s="66">
        <f>SUM(J124:J129)</f>
        <v>1708.1</v>
      </c>
      <c r="K123" s="66">
        <f>SUM(K124:K129)</f>
        <v>0</v>
      </c>
      <c r="L123" s="66">
        <f>SUM(L124:L129)</f>
        <v>920</v>
      </c>
      <c r="M123" s="78">
        <f t="shared" si="36"/>
        <v>35.611078262338573</v>
      </c>
      <c r="N123" s="78">
        <f t="shared" si="31"/>
        <v>25917.700000000004</v>
      </c>
      <c r="O123" s="78">
        <f t="shared" si="37"/>
        <v>46.580847973577924</v>
      </c>
      <c r="P123" s="78">
        <f t="shared" si="32"/>
        <v>13424.5</v>
      </c>
      <c r="Q123" s="78">
        <f t="shared" si="38"/>
        <v>24.520880288261388</v>
      </c>
      <c r="R123" s="78">
        <f t="shared" si="33"/>
        <v>5257.7999999999993</v>
      </c>
      <c r="S123" s="78" t="str">
        <f t="shared" si="39"/>
        <v>-</v>
      </c>
      <c r="T123" s="78">
        <f t="shared" si="34"/>
        <v>0</v>
      </c>
      <c r="U123" s="152" t="s">
        <v>641</v>
      </c>
    </row>
    <row r="124" spans="1:21" s="90" customFormat="1" ht="54" outlineLevel="3" x14ac:dyDescent="0.25">
      <c r="A124" s="171"/>
      <c r="B124" s="46" t="s">
        <v>346</v>
      </c>
      <c r="C124" s="66">
        <f t="shared" si="29"/>
        <v>439.1</v>
      </c>
      <c r="D124" s="66">
        <v>439.1</v>
      </c>
      <c r="E124" s="66">
        <v>0</v>
      </c>
      <c r="F124" s="66">
        <v>0</v>
      </c>
      <c r="G124" s="66">
        <v>0</v>
      </c>
      <c r="H124" s="66">
        <f t="shared" si="30"/>
        <v>0</v>
      </c>
      <c r="I124" s="66">
        <v>0</v>
      </c>
      <c r="J124" s="66">
        <v>0</v>
      </c>
      <c r="K124" s="66">
        <v>0</v>
      </c>
      <c r="L124" s="66">
        <v>0</v>
      </c>
      <c r="M124" s="78">
        <f t="shared" si="36"/>
        <v>0</v>
      </c>
      <c r="N124" s="78">
        <f t="shared" si="31"/>
        <v>439.1</v>
      </c>
      <c r="O124" s="78">
        <f t="shared" si="37"/>
        <v>0</v>
      </c>
      <c r="P124" s="78">
        <f t="shared" si="32"/>
        <v>439.1</v>
      </c>
      <c r="Q124" s="78" t="str">
        <f>IFERROR(J124/E124*100,"-")</f>
        <v>-</v>
      </c>
      <c r="R124" s="78">
        <f t="shared" si="33"/>
        <v>0</v>
      </c>
      <c r="S124" s="78" t="str">
        <f t="shared" si="39"/>
        <v>-</v>
      </c>
      <c r="T124" s="78">
        <f t="shared" si="34"/>
        <v>0</v>
      </c>
      <c r="U124" s="152"/>
    </row>
    <row r="125" spans="1:21" s="90" customFormat="1" ht="54" outlineLevel="3" x14ac:dyDescent="0.25">
      <c r="A125" s="171"/>
      <c r="B125" s="46" t="s">
        <v>347</v>
      </c>
      <c r="C125" s="66">
        <f t="shared" si="29"/>
        <v>150.6</v>
      </c>
      <c r="D125" s="66">
        <v>150.6</v>
      </c>
      <c r="E125" s="66">
        <v>0</v>
      </c>
      <c r="F125" s="66">
        <v>0</v>
      </c>
      <c r="G125" s="66">
        <v>0</v>
      </c>
      <c r="H125" s="66">
        <f t="shared" si="30"/>
        <v>0</v>
      </c>
      <c r="I125" s="66">
        <v>0</v>
      </c>
      <c r="J125" s="66">
        <v>0</v>
      </c>
      <c r="K125" s="66">
        <v>0</v>
      </c>
      <c r="L125" s="66">
        <v>0</v>
      </c>
      <c r="M125" s="79">
        <f t="shared" si="36"/>
        <v>0</v>
      </c>
      <c r="N125" s="78">
        <f t="shared" si="31"/>
        <v>150.6</v>
      </c>
      <c r="O125" s="78">
        <f t="shared" si="37"/>
        <v>0</v>
      </c>
      <c r="P125" s="78">
        <f t="shared" si="32"/>
        <v>150.6</v>
      </c>
      <c r="Q125" s="78" t="str">
        <f t="shared" si="38"/>
        <v>-</v>
      </c>
      <c r="R125" s="78">
        <f t="shared" si="33"/>
        <v>0</v>
      </c>
      <c r="S125" s="78" t="str">
        <f t="shared" si="39"/>
        <v>-</v>
      </c>
      <c r="T125" s="78">
        <f t="shared" si="34"/>
        <v>0</v>
      </c>
      <c r="U125" s="152"/>
    </row>
    <row r="126" spans="1:21" s="90" customFormat="1" ht="40.5" outlineLevel="3" x14ac:dyDescent="0.25">
      <c r="A126" s="171"/>
      <c r="B126" s="46" t="s">
        <v>31</v>
      </c>
      <c r="C126" s="66">
        <f t="shared" si="29"/>
        <v>90</v>
      </c>
      <c r="D126" s="66">
        <v>90</v>
      </c>
      <c r="E126" s="66">
        <v>0</v>
      </c>
      <c r="F126" s="66">
        <v>0</v>
      </c>
      <c r="G126" s="66">
        <v>0</v>
      </c>
      <c r="H126" s="66">
        <f t="shared" si="30"/>
        <v>0</v>
      </c>
      <c r="I126" s="66">
        <v>0</v>
      </c>
      <c r="J126" s="66">
        <v>0</v>
      </c>
      <c r="K126" s="66">
        <v>0</v>
      </c>
      <c r="L126" s="66">
        <v>0</v>
      </c>
      <c r="M126" s="79">
        <f t="shared" si="36"/>
        <v>0</v>
      </c>
      <c r="N126" s="78">
        <f t="shared" si="31"/>
        <v>90</v>
      </c>
      <c r="O126" s="78">
        <f t="shared" si="37"/>
        <v>0</v>
      </c>
      <c r="P126" s="78">
        <f t="shared" si="32"/>
        <v>90</v>
      </c>
      <c r="Q126" s="78" t="str">
        <f t="shared" si="38"/>
        <v>-</v>
      </c>
      <c r="R126" s="78">
        <f t="shared" si="33"/>
        <v>0</v>
      </c>
      <c r="S126" s="78" t="str">
        <f t="shared" si="39"/>
        <v>-</v>
      </c>
      <c r="T126" s="78">
        <f t="shared" si="34"/>
        <v>0</v>
      </c>
      <c r="U126" s="153"/>
    </row>
    <row r="127" spans="1:21" s="90" customFormat="1" ht="54" outlineLevel="3" x14ac:dyDescent="0.25">
      <c r="A127" s="69"/>
      <c r="B127" s="46" t="s">
        <v>348</v>
      </c>
      <c r="C127" s="66">
        <f t="shared" si="29"/>
        <v>120</v>
      </c>
      <c r="D127" s="66">
        <v>120</v>
      </c>
      <c r="E127" s="66">
        <v>0</v>
      </c>
      <c r="F127" s="66">
        <v>0</v>
      </c>
      <c r="G127" s="66">
        <v>0</v>
      </c>
      <c r="H127" s="66">
        <f t="shared" si="30"/>
        <v>0</v>
      </c>
      <c r="I127" s="66">
        <v>0</v>
      </c>
      <c r="J127" s="66">
        <v>0</v>
      </c>
      <c r="K127" s="66">
        <v>0</v>
      </c>
      <c r="L127" s="66">
        <v>0</v>
      </c>
      <c r="M127" s="79">
        <f t="shared" si="36"/>
        <v>0</v>
      </c>
      <c r="N127" s="78">
        <f t="shared" si="31"/>
        <v>120</v>
      </c>
      <c r="O127" s="78">
        <f t="shared" si="37"/>
        <v>0</v>
      </c>
      <c r="P127" s="78">
        <f t="shared" si="32"/>
        <v>120</v>
      </c>
      <c r="Q127" s="78" t="str">
        <f t="shared" si="38"/>
        <v>-</v>
      </c>
      <c r="R127" s="78">
        <f t="shared" si="33"/>
        <v>0</v>
      </c>
      <c r="S127" s="78" t="str">
        <f t="shared" si="39"/>
        <v>-</v>
      </c>
      <c r="T127" s="78">
        <f t="shared" si="34"/>
        <v>0</v>
      </c>
      <c r="U127" s="153"/>
    </row>
    <row r="128" spans="1:21" s="90" customFormat="1" ht="94.5" outlineLevel="3" x14ac:dyDescent="0.25">
      <c r="A128" s="69"/>
      <c r="B128" s="46" t="s">
        <v>27</v>
      </c>
      <c r="C128" s="66">
        <f t="shared" si="29"/>
        <v>6965.9</v>
      </c>
      <c r="D128" s="66">
        <v>0</v>
      </c>
      <c r="E128" s="66">
        <v>6965.9</v>
      </c>
      <c r="F128" s="66">
        <v>0</v>
      </c>
      <c r="G128" s="66">
        <v>0</v>
      </c>
      <c r="H128" s="66">
        <f t="shared" si="30"/>
        <v>1708.1</v>
      </c>
      <c r="I128" s="66">
        <v>0</v>
      </c>
      <c r="J128" s="66">
        <v>1708.1</v>
      </c>
      <c r="K128" s="66">
        <v>0</v>
      </c>
      <c r="L128" s="66">
        <v>0</v>
      </c>
      <c r="M128" s="79">
        <f t="shared" si="36"/>
        <v>24.520880288261388</v>
      </c>
      <c r="N128" s="78">
        <f t="shared" si="31"/>
        <v>5257.7999999999993</v>
      </c>
      <c r="O128" s="78" t="str">
        <f t="shared" si="37"/>
        <v>-</v>
      </c>
      <c r="P128" s="78">
        <f t="shared" si="32"/>
        <v>0</v>
      </c>
      <c r="Q128" s="78">
        <f t="shared" si="38"/>
        <v>24.520880288261388</v>
      </c>
      <c r="R128" s="78">
        <f t="shared" si="33"/>
        <v>5257.7999999999993</v>
      </c>
      <c r="S128" s="78" t="str">
        <f t="shared" si="39"/>
        <v>-</v>
      </c>
      <c r="T128" s="78">
        <f t="shared" si="34"/>
        <v>0</v>
      </c>
      <c r="U128" s="152" t="s">
        <v>642</v>
      </c>
    </row>
    <row r="129" spans="1:21" s="90" customFormat="1" ht="27" outlineLevel="3" x14ac:dyDescent="0.25">
      <c r="A129" s="69"/>
      <c r="B129" s="46" t="s">
        <v>633</v>
      </c>
      <c r="C129" s="66">
        <f>SUM(D129:G129)</f>
        <v>32486.199999999997</v>
      </c>
      <c r="D129" s="66">
        <v>24330.799999999999</v>
      </c>
      <c r="E129" s="66"/>
      <c r="F129" s="66"/>
      <c r="G129" s="66">
        <v>8155.4</v>
      </c>
      <c r="H129" s="66">
        <f>SUM(I129:L129)</f>
        <v>12626</v>
      </c>
      <c r="I129" s="66">
        <v>11706</v>
      </c>
      <c r="J129" s="66"/>
      <c r="K129" s="66"/>
      <c r="L129" s="66">
        <v>920</v>
      </c>
      <c r="M129" s="79"/>
      <c r="N129" s="78"/>
      <c r="O129" s="78">
        <f t="shared" si="37"/>
        <v>48.111858220855872</v>
      </c>
      <c r="P129" s="78">
        <f t="shared" si="32"/>
        <v>12624.8</v>
      </c>
      <c r="Q129" s="78"/>
      <c r="R129" s="78"/>
      <c r="S129" s="78"/>
      <c r="T129" s="78"/>
      <c r="U129" s="152"/>
    </row>
    <row r="130" spans="1:21" s="90" customFormat="1" ht="27" outlineLevel="2" x14ac:dyDescent="0.25">
      <c r="A130" s="171"/>
      <c r="B130" s="46" t="s">
        <v>878</v>
      </c>
      <c r="C130" s="66">
        <f t="shared" si="29"/>
        <v>706.5</v>
      </c>
      <c r="D130" s="66">
        <f>SUM(D131:D134)</f>
        <v>706.5</v>
      </c>
      <c r="E130" s="66">
        <f>SUM(E131:E134)</f>
        <v>0</v>
      </c>
      <c r="F130" s="66">
        <f>SUM(F131:F134)</f>
        <v>0</v>
      </c>
      <c r="G130" s="66">
        <f>SUM(G131:G134)</f>
        <v>0</v>
      </c>
      <c r="H130" s="66">
        <f t="shared" si="30"/>
        <v>-18.899999999999999</v>
      </c>
      <c r="I130" s="66">
        <f>SUM(I131:I134)</f>
        <v>-18.899999999999999</v>
      </c>
      <c r="J130" s="66">
        <v>0</v>
      </c>
      <c r="K130" s="66">
        <v>0</v>
      </c>
      <c r="L130" s="66">
        <v>0</v>
      </c>
      <c r="M130" s="79">
        <f t="shared" si="36"/>
        <v>-2.6751592356687897</v>
      </c>
      <c r="N130" s="78">
        <f t="shared" si="31"/>
        <v>725.4</v>
      </c>
      <c r="O130" s="78">
        <f t="shared" si="37"/>
        <v>-2.6751592356687897</v>
      </c>
      <c r="P130" s="78">
        <f t="shared" si="32"/>
        <v>725.4</v>
      </c>
      <c r="Q130" s="78" t="str">
        <f t="shared" si="38"/>
        <v>-</v>
      </c>
      <c r="R130" s="78">
        <f t="shared" si="33"/>
        <v>0</v>
      </c>
      <c r="S130" s="78" t="str">
        <f t="shared" si="39"/>
        <v>-</v>
      </c>
      <c r="T130" s="78">
        <f t="shared" si="34"/>
        <v>0</v>
      </c>
      <c r="U130" s="152" t="s">
        <v>643</v>
      </c>
    </row>
    <row r="131" spans="1:21" s="90" customFormat="1" ht="94.5" outlineLevel="3" x14ac:dyDescent="0.25">
      <c r="A131" s="69"/>
      <c r="B131" s="46" t="s">
        <v>28</v>
      </c>
      <c r="C131" s="66">
        <f t="shared" si="29"/>
        <v>120</v>
      </c>
      <c r="D131" s="66">
        <v>120</v>
      </c>
      <c r="E131" s="66">
        <v>0</v>
      </c>
      <c r="F131" s="66">
        <v>0</v>
      </c>
      <c r="G131" s="66">
        <v>0</v>
      </c>
      <c r="H131" s="66">
        <f t="shared" si="30"/>
        <v>0</v>
      </c>
      <c r="I131" s="66">
        <v>0</v>
      </c>
      <c r="J131" s="66">
        <v>0</v>
      </c>
      <c r="K131" s="66">
        <v>0</v>
      </c>
      <c r="L131" s="66">
        <v>0</v>
      </c>
      <c r="M131" s="79">
        <f t="shared" si="36"/>
        <v>0</v>
      </c>
      <c r="N131" s="78">
        <f t="shared" si="31"/>
        <v>120</v>
      </c>
      <c r="O131" s="78">
        <f t="shared" si="37"/>
        <v>0</v>
      </c>
      <c r="P131" s="78">
        <f t="shared" si="32"/>
        <v>120</v>
      </c>
      <c r="Q131" s="78" t="str">
        <f t="shared" si="38"/>
        <v>-</v>
      </c>
      <c r="R131" s="78">
        <f t="shared" si="33"/>
        <v>0</v>
      </c>
      <c r="S131" s="78" t="str">
        <f t="shared" si="39"/>
        <v>-</v>
      </c>
      <c r="T131" s="78">
        <f t="shared" si="34"/>
        <v>0</v>
      </c>
      <c r="U131" s="152"/>
    </row>
    <row r="132" spans="1:21" s="90" customFormat="1" ht="54" outlineLevel="3" x14ac:dyDescent="0.25">
      <c r="A132" s="69"/>
      <c r="B132" s="46" t="s">
        <v>29</v>
      </c>
      <c r="C132" s="66">
        <f t="shared" si="29"/>
        <v>302.5</v>
      </c>
      <c r="D132" s="66">
        <v>302.5</v>
      </c>
      <c r="E132" s="66">
        <v>0</v>
      </c>
      <c r="F132" s="66">
        <v>0</v>
      </c>
      <c r="G132" s="66">
        <v>0</v>
      </c>
      <c r="H132" s="66">
        <f t="shared" si="30"/>
        <v>0</v>
      </c>
      <c r="I132" s="66">
        <v>0</v>
      </c>
      <c r="J132" s="66">
        <v>0</v>
      </c>
      <c r="K132" s="66">
        <v>0</v>
      </c>
      <c r="L132" s="66">
        <v>0</v>
      </c>
      <c r="M132" s="79">
        <f t="shared" si="36"/>
        <v>0</v>
      </c>
      <c r="N132" s="78">
        <f t="shared" si="31"/>
        <v>302.5</v>
      </c>
      <c r="O132" s="78">
        <f t="shared" si="37"/>
        <v>0</v>
      </c>
      <c r="P132" s="78">
        <f t="shared" si="32"/>
        <v>302.5</v>
      </c>
      <c r="Q132" s="78" t="str">
        <f t="shared" si="38"/>
        <v>-</v>
      </c>
      <c r="R132" s="78">
        <f t="shared" si="33"/>
        <v>0</v>
      </c>
      <c r="S132" s="78" t="str">
        <f t="shared" si="39"/>
        <v>-</v>
      </c>
      <c r="T132" s="78">
        <f t="shared" si="34"/>
        <v>0</v>
      </c>
      <c r="U132" s="153"/>
    </row>
    <row r="133" spans="1:21" s="90" customFormat="1" ht="67.5" outlineLevel="3" x14ac:dyDescent="0.25">
      <c r="A133" s="69"/>
      <c r="B133" s="46" t="s">
        <v>30</v>
      </c>
      <c r="C133" s="66">
        <f t="shared" si="29"/>
        <v>120</v>
      </c>
      <c r="D133" s="66">
        <v>120</v>
      </c>
      <c r="E133" s="66">
        <v>0</v>
      </c>
      <c r="F133" s="66">
        <v>0</v>
      </c>
      <c r="G133" s="66"/>
      <c r="H133" s="66">
        <f t="shared" si="30"/>
        <v>0</v>
      </c>
      <c r="I133" s="66">
        <v>0</v>
      </c>
      <c r="J133" s="66"/>
      <c r="K133" s="66"/>
      <c r="L133" s="66"/>
      <c r="M133" s="79">
        <f t="shared" si="36"/>
        <v>0</v>
      </c>
      <c r="N133" s="78">
        <f t="shared" si="31"/>
        <v>120</v>
      </c>
      <c r="O133" s="78">
        <f t="shared" si="37"/>
        <v>0</v>
      </c>
      <c r="P133" s="78">
        <f t="shared" si="32"/>
        <v>120</v>
      </c>
      <c r="Q133" s="78" t="str">
        <f t="shared" si="38"/>
        <v>-</v>
      </c>
      <c r="R133" s="78">
        <f t="shared" si="33"/>
        <v>0</v>
      </c>
      <c r="S133" s="78" t="str">
        <f t="shared" si="39"/>
        <v>-</v>
      </c>
      <c r="T133" s="78">
        <f t="shared" si="34"/>
        <v>0</v>
      </c>
      <c r="U133" s="153"/>
    </row>
    <row r="134" spans="1:21" s="90" customFormat="1" ht="54" outlineLevel="3" x14ac:dyDescent="0.25">
      <c r="A134" s="69"/>
      <c r="B134" s="46" t="s">
        <v>32</v>
      </c>
      <c r="C134" s="66">
        <f t="shared" si="29"/>
        <v>164</v>
      </c>
      <c r="D134" s="66">
        <v>164</v>
      </c>
      <c r="E134" s="66">
        <v>0</v>
      </c>
      <c r="F134" s="66">
        <v>0</v>
      </c>
      <c r="G134" s="66"/>
      <c r="H134" s="66">
        <f t="shared" si="30"/>
        <v>-18.899999999999999</v>
      </c>
      <c r="I134" s="66">
        <v>-18.899999999999999</v>
      </c>
      <c r="J134" s="66">
        <v>0</v>
      </c>
      <c r="K134" s="66">
        <v>0</v>
      </c>
      <c r="L134" s="66"/>
      <c r="M134" s="79">
        <f t="shared" si="36"/>
        <v>-11.524390243902438</v>
      </c>
      <c r="N134" s="78">
        <f t="shared" si="31"/>
        <v>182.9</v>
      </c>
      <c r="O134" s="78">
        <f t="shared" si="37"/>
        <v>-11.524390243902438</v>
      </c>
      <c r="P134" s="78">
        <f t="shared" si="32"/>
        <v>182.9</v>
      </c>
      <c r="Q134" s="78" t="str">
        <f t="shared" si="38"/>
        <v>-</v>
      </c>
      <c r="R134" s="78">
        <f t="shared" si="33"/>
        <v>0</v>
      </c>
      <c r="S134" s="78" t="str">
        <f t="shared" si="39"/>
        <v>-</v>
      </c>
      <c r="T134" s="78">
        <f t="shared" si="34"/>
        <v>0</v>
      </c>
      <c r="U134" s="153" t="s">
        <v>644</v>
      </c>
    </row>
    <row r="135" spans="1:21" s="150" customFormat="1" ht="27" outlineLevel="1" x14ac:dyDescent="0.25">
      <c r="A135" s="67"/>
      <c r="B135" s="166" t="s">
        <v>63</v>
      </c>
      <c r="C135" s="117">
        <f t="shared" si="29"/>
        <v>13246.9</v>
      </c>
      <c r="D135" s="117">
        <f>D136</f>
        <v>13246.9</v>
      </c>
      <c r="E135" s="117">
        <f>E136</f>
        <v>0</v>
      </c>
      <c r="F135" s="117">
        <f>F136</f>
        <v>0</v>
      </c>
      <c r="G135" s="117">
        <f>G136</f>
        <v>0</v>
      </c>
      <c r="H135" s="117">
        <f t="shared" si="30"/>
        <v>3255.4</v>
      </c>
      <c r="I135" s="79">
        <f>I136</f>
        <v>3255.4</v>
      </c>
      <c r="J135" s="79">
        <f>J136</f>
        <v>0</v>
      </c>
      <c r="K135" s="79">
        <f>K136</f>
        <v>0</v>
      </c>
      <c r="L135" s="79">
        <f>L136</f>
        <v>0</v>
      </c>
      <c r="M135" s="79">
        <f t="shared" si="36"/>
        <v>24.57480618106878</v>
      </c>
      <c r="N135" s="79">
        <f t="shared" si="31"/>
        <v>9991.5</v>
      </c>
      <c r="O135" s="79">
        <f t="shared" si="37"/>
        <v>24.57480618106878</v>
      </c>
      <c r="P135" s="79">
        <f t="shared" si="32"/>
        <v>9991.5</v>
      </c>
      <c r="Q135" s="79" t="str">
        <f t="shared" si="38"/>
        <v>-</v>
      </c>
      <c r="R135" s="79">
        <f t="shared" si="33"/>
        <v>0</v>
      </c>
      <c r="S135" s="79" t="str">
        <f t="shared" si="39"/>
        <v>-</v>
      </c>
      <c r="T135" s="79">
        <f t="shared" si="34"/>
        <v>0</v>
      </c>
      <c r="U135" s="152" t="s">
        <v>634</v>
      </c>
    </row>
    <row r="136" spans="1:21" s="90" customFormat="1" ht="40.5" outlineLevel="2" x14ac:dyDescent="0.25">
      <c r="A136" s="171"/>
      <c r="B136" s="46" t="s">
        <v>879</v>
      </c>
      <c r="C136" s="66">
        <f t="shared" si="29"/>
        <v>13246.9</v>
      </c>
      <c r="D136" s="66">
        <v>13246.9</v>
      </c>
      <c r="E136" s="66">
        <v>0</v>
      </c>
      <c r="F136" s="66">
        <v>0</v>
      </c>
      <c r="G136" s="66">
        <v>0</v>
      </c>
      <c r="H136" s="66">
        <f t="shared" si="30"/>
        <v>3255.4</v>
      </c>
      <c r="I136" s="66">
        <v>3255.4</v>
      </c>
      <c r="J136" s="66">
        <v>0</v>
      </c>
      <c r="K136" s="66">
        <v>0</v>
      </c>
      <c r="L136" s="66">
        <v>0</v>
      </c>
      <c r="M136" s="79">
        <f t="shared" si="36"/>
        <v>24.57480618106878</v>
      </c>
      <c r="N136" s="78">
        <f t="shared" si="31"/>
        <v>9991.5</v>
      </c>
      <c r="O136" s="78">
        <f t="shared" si="37"/>
        <v>24.57480618106878</v>
      </c>
      <c r="P136" s="78">
        <f t="shared" si="32"/>
        <v>9991.5</v>
      </c>
      <c r="Q136" s="78" t="str">
        <f t="shared" si="38"/>
        <v>-</v>
      </c>
      <c r="R136" s="78">
        <f t="shared" si="33"/>
        <v>0</v>
      </c>
      <c r="S136" s="78" t="str">
        <f t="shared" si="39"/>
        <v>-</v>
      </c>
      <c r="T136" s="78">
        <f t="shared" si="34"/>
        <v>0</v>
      </c>
      <c r="U136" s="152"/>
    </row>
    <row r="137" spans="1:21" s="90" customFormat="1" ht="57" customHeight="1" outlineLevel="1" x14ac:dyDescent="0.25">
      <c r="A137" s="67"/>
      <c r="B137" s="166" t="s">
        <v>349</v>
      </c>
      <c r="C137" s="66">
        <f>SUM(D137:F137)</f>
        <v>144.5</v>
      </c>
      <c r="D137" s="66">
        <v>144.5</v>
      </c>
      <c r="E137" s="66">
        <v>0</v>
      </c>
      <c r="F137" s="66">
        <v>0</v>
      </c>
      <c r="G137" s="66">
        <v>0</v>
      </c>
      <c r="H137" s="66">
        <f>SUM(I137:K137)</f>
        <v>82</v>
      </c>
      <c r="I137" s="66">
        <v>82</v>
      </c>
      <c r="J137" s="66">
        <v>0</v>
      </c>
      <c r="K137" s="66">
        <v>0</v>
      </c>
      <c r="L137" s="66">
        <v>0</v>
      </c>
      <c r="M137" s="79">
        <f>IFERROR(H137/C137*100,"-")</f>
        <v>56.747404844290664</v>
      </c>
      <c r="N137" s="78">
        <f>C137-H137</f>
        <v>62.5</v>
      </c>
      <c r="O137" s="78">
        <f>IFERROR(I137/D137*100,"-")</f>
        <v>56.747404844290664</v>
      </c>
      <c r="P137" s="78">
        <f>D137-I137</f>
        <v>62.5</v>
      </c>
      <c r="Q137" s="78" t="str">
        <f>IFERROR(J137/E137*100,"-")</f>
        <v>-</v>
      </c>
      <c r="R137" s="78">
        <f>E137-J137</f>
        <v>0</v>
      </c>
      <c r="S137" s="78" t="str">
        <f>IFERROR(K137/F137*100,"-")</f>
        <v>-</v>
      </c>
      <c r="T137" s="78">
        <f>F137-K137</f>
        <v>0</v>
      </c>
      <c r="U137" s="152" t="s">
        <v>946</v>
      </c>
    </row>
    <row r="138" spans="1:21" s="88" customFormat="1" ht="40.5" x14ac:dyDescent="0.25">
      <c r="A138" s="111">
        <v>7</v>
      </c>
      <c r="B138" s="73" t="s">
        <v>82</v>
      </c>
      <c r="C138" s="35">
        <f t="shared" si="29"/>
        <v>189249.1</v>
      </c>
      <c r="D138" s="35">
        <f>D139+D141</f>
        <v>189249.1</v>
      </c>
      <c r="E138" s="35">
        <f>E139+E141</f>
        <v>0</v>
      </c>
      <c r="F138" s="35">
        <f>F139+F141</f>
        <v>0</v>
      </c>
      <c r="G138" s="35">
        <f>G139+G141</f>
        <v>0</v>
      </c>
      <c r="H138" s="35">
        <f t="shared" si="30"/>
        <v>45636.7</v>
      </c>
      <c r="I138" s="35">
        <f>I139+I141</f>
        <v>45636.7</v>
      </c>
      <c r="J138" s="35">
        <f>J139+J141</f>
        <v>0</v>
      </c>
      <c r="K138" s="35">
        <f>K139+K141</f>
        <v>0</v>
      </c>
      <c r="L138" s="35">
        <f>L139+L141</f>
        <v>0</v>
      </c>
      <c r="M138" s="35">
        <f t="shared" si="36"/>
        <v>24.114619303341467</v>
      </c>
      <c r="N138" s="35">
        <f t="shared" si="31"/>
        <v>143612.40000000002</v>
      </c>
      <c r="O138" s="35">
        <f t="shared" si="37"/>
        <v>24.114619303341467</v>
      </c>
      <c r="P138" s="35">
        <f t="shared" si="32"/>
        <v>143612.40000000002</v>
      </c>
      <c r="Q138" s="35" t="str">
        <f t="shared" si="38"/>
        <v>-</v>
      </c>
      <c r="R138" s="35">
        <f t="shared" si="33"/>
        <v>0</v>
      </c>
      <c r="S138" s="35" t="str">
        <f t="shared" si="39"/>
        <v>-</v>
      </c>
      <c r="T138" s="35">
        <f t="shared" si="34"/>
        <v>0</v>
      </c>
      <c r="U138" s="151"/>
    </row>
    <row r="139" spans="1:21" s="90" customFormat="1" ht="40.5" outlineLevel="1" x14ac:dyDescent="0.25">
      <c r="A139" s="171"/>
      <c r="B139" s="129" t="s">
        <v>417</v>
      </c>
      <c r="C139" s="79">
        <f>SUM(D139:F139)</f>
        <v>188419</v>
      </c>
      <c r="D139" s="79">
        <f>D140</f>
        <v>188419</v>
      </c>
      <c r="E139" s="79">
        <f>E140</f>
        <v>0</v>
      </c>
      <c r="F139" s="79">
        <f>F140</f>
        <v>0</v>
      </c>
      <c r="G139" s="79">
        <f>G140</f>
        <v>0</v>
      </c>
      <c r="H139" s="79">
        <f>SUM(I139:K139)</f>
        <v>45636.7</v>
      </c>
      <c r="I139" s="79">
        <f>I140</f>
        <v>45636.7</v>
      </c>
      <c r="J139" s="79">
        <f>J140</f>
        <v>0</v>
      </c>
      <c r="K139" s="79">
        <f>K140</f>
        <v>0</v>
      </c>
      <c r="L139" s="79">
        <f>L140</f>
        <v>0</v>
      </c>
      <c r="M139" s="79">
        <f t="shared" si="36"/>
        <v>24.220858830585023</v>
      </c>
      <c r="N139" s="79">
        <f t="shared" si="31"/>
        <v>142782.29999999999</v>
      </c>
      <c r="O139" s="79">
        <f t="shared" si="37"/>
        <v>24.220858830585023</v>
      </c>
      <c r="P139" s="79">
        <f t="shared" si="32"/>
        <v>142782.29999999999</v>
      </c>
      <c r="Q139" s="79" t="str">
        <f t="shared" si="38"/>
        <v>-</v>
      </c>
      <c r="R139" s="79">
        <f t="shared" si="33"/>
        <v>0</v>
      </c>
      <c r="S139" s="79" t="str">
        <f t="shared" si="39"/>
        <v>-</v>
      </c>
      <c r="T139" s="79">
        <f t="shared" si="34"/>
        <v>0</v>
      </c>
      <c r="U139" s="7" t="s">
        <v>929</v>
      </c>
    </row>
    <row r="140" spans="1:21" s="90" customFormat="1" ht="40.5" outlineLevel="2" x14ac:dyDescent="0.25">
      <c r="A140" s="171"/>
      <c r="B140" s="178" t="s">
        <v>880</v>
      </c>
      <c r="C140" s="78">
        <f t="shared" si="29"/>
        <v>188419</v>
      </c>
      <c r="D140" s="78">
        <v>188419</v>
      </c>
      <c r="E140" s="78">
        <v>0</v>
      </c>
      <c r="F140" s="78">
        <v>0</v>
      </c>
      <c r="G140" s="78">
        <v>0</v>
      </c>
      <c r="H140" s="78">
        <f t="shared" si="30"/>
        <v>45636.7</v>
      </c>
      <c r="I140" s="66">
        <v>45636.7</v>
      </c>
      <c r="J140" s="66">
        <v>0</v>
      </c>
      <c r="K140" s="66">
        <v>0</v>
      </c>
      <c r="L140" s="66">
        <v>0</v>
      </c>
      <c r="M140" s="78">
        <f t="shared" si="36"/>
        <v>24.220858830585023</v>
      </c>
      <c r="N140" s="78">
        <f t="shared" si="31"/>
        <v>142782.29999999999</v>
      </c>
      <c r="O140" s="78">
        <f t="shared" si="37"/>
        <v>24.220858830585023</v>
      </c>
      <c r="P140" s="78">
        <f t="shared" si="32"/>
        <v>142782.29999999999</v>
      </c>
      <c r="Q140" s="78" t="str">
        <f t="shared" si="38"/>
        <v>-</v>
      </c>
      <c r="R140" s="78">
        <f t="shared" si="33"/>
        <v>0</v>
      </c>
      <c r="S140" s="78" t="str">
        <f t="shared" si="39"/>
        <v>-</v>
      </c>
      <c r="T140" s="78">
        <f t="shared" si="34"/>
        <v>0</v>
      </c>
      <c r="U140" s="7"/>
    </row>
    <row r="141" spans="1:21" s="150" customFormat="1" ht="40.5" outlineLevel="1" x14ac:dyDescent="0.25">
      <c r="A141" s="171"/>
      <c r="B141" s="129" t="s">
        <v>78</v>
      </c>
      <c r="C141" s="117">
        <f t="shared" si="29"/>
        <v>830.09999999999991</v>
      </c>
      <c r="D141" s="117">
        <f>SUM(D143:D145)</f>
        <v>830.09999999999991</v>
      </c>
      <c r="E141" s="117">
        <f>SUM(E143:E144)</f>
        <v>0</v>
      </c>
      <c r="F141" s="117">
        <f>SUM(F143:F144)</f>
        <v>0</v>
      </c>
      <c r="G141" s="117">
        <f>SUM(G143:G144)</f>
        <v>0</v>
      </c>
      <c r="H141" s="79">
        <f t="shared" si="30"/>
        <v>0</v>
      </c>
      <c r="I141" s="117">
        <f>SUM(I143:I144)</f>
        <v>0</v>
      </c>
      <c r="J141" s="117">
        <f>SUM(J143:J144)</f>
        <v>0</v>
      </c>
      <c r="K141" s="117">
        <f>SUM(K143:K144)</f>
        <v>0</v>
      </c>
      <c r="L141" s="117">
        <f>SUM(L143:L144)</f>
        <v>0</v>
      </c>
      <c r="M141" s="79">
        <f t="shared" si="36"/>
        <v>0</v>
      </c>
      <c r="N141" s="79">
        <f t="shared" si="31"/>
        <v>830.09999999999991</v>
      </c>
      <c r="O141" s="79">
        <f t="shared" si="37"/>
        <v>0</v>
      </c>
      <c r="P141" s="79">
        <f t="shared" si="32"/>
        <v>830.09999999999991</v>
      </c>
      <c r="Q141" s="79" t="str">
        <f t="shared" si="38"/>
        <v>-</v>
      </c>
      <c r="R141" s="79">
        <f t="shared" si="33"/>
        <v>0</v>
      </c>
      <c r="S141" s="79" t="str">
        <f t="shared" si="39"/>
        <v>-</v>
      </c>
      <c r="T141" s="78">
        <f t="shared" si="34"/>
        <v>0</v>
      </c>
      <c r="U141" s="79">
        <f>F141-K141</f>
        <v>0</v>
      </c>
    </row>
    <row r="142" spans="1:21" s="90" customFormat="1" ht="40.5" outlineLevel="2" x14ac:dyDescent="0.25">
      <c r="A142" s="171"/>
      <c r="B142" s="46" t="s">
        <v>881</v>
      </c>
      <c r="C142" s="66">
        <f t="shared" si="29"/>
        <v>830.09999999999991</v>
      </c>
      <c r="D142" s="66">
        <f>D143+D144+D145</f>
        <v>830.09999999999991</v>
      </c>
      <c r="E142" s="66">
        <f>E143+E144</f>
        <v>0</v>
      </c>
      <c r="F142" s="66">
        <f>F143+F144</f>
        <v>0</v>
      </c>
      <c r="G142" s="66"/>
      <c r="H142" s="66">
        <f t="shared" si="30"/>
        <v>0</v>
      </c>
      <c r="I142" s="66">
        <f>I143+I144</f>
        <v>0</v>
      </c>
      <c r="J142" s="66">
        <f>J143+J144</f>
        <v>0</v>
      </c>
      <c r="K142" s="66">
        <f>K143+K144</f>
        <v>0</v>
      </c>
      <c r="L142" s="66"/>
      <c r="M142" s="79">
        <f t="shared" si="36"/>
        <v>0</v>
      </c>
      <c r="N142" s="79">
        <f t="shared" si="31"/>
        <v>830.09999999999991</v>
      </c>
      <c r="O142" s="79">
        <f t="shared" si="37"/>
        <v>0</v>
      </c>
      <c r="P142" s="79">
        <f t="shared" si="32"/>
        <v>830.09999999999991</v>
      </c>
      <c r="Q142" s="79" t="str">
        <f t="shared" si="38"/>
        <v>-</v>
      </c>
      <c r="R142" s="79">
        <f t="shared" si="33"/>
        <v>0</v>
      </c>
      <c r="S142" s="79" t="str">
        <f t="shared" si="39"/>
        <v>-</v>
      </c>
      <c r="T142" s="78">
        <f t="shared" si="34"/>
        <v>0</v>
      </c>
      <c r="U142" s="79">
        <f>F142-K142</f>
        <v>0</v>
      </c>
    </row>
    <row r="143" spans="1:21" s="90" customFormat="1" ht="40.5" outlineLevel="3" x14ac:dyDescent="0.25">
      <c r="A143" s="171"/>
      <c r="B143" s="46" t="s">
        <v>418</v>
      </c>
      <c r="C143" s="66">
        <f t="shared" si="29"/>
        <v>319.7</v>
      </c>
      <c r="D143" s="66">
        <v>319.7</v>
      </c>
      <c r="E143" s="66">
        <v>0</v>
      </c>
      <c r="F143" s="66">
        <v>0</v>
      </c>
      <c r="G143" s="66">
        <v>0</v>
      </c>
      <c r="H143" s="66">
        <f t="shared" si="30"/>
        <v>0</v>
      </c>
      <c r="I143" s="66">
        <v>0</v>
      </c>
      <c r="J143" s="66">
        <v>0</v>
      </c>
      <c r="K143" s="66">
        <v>0</v>
      </c>
      <c r="L143" s="66">
        <v>0</v>
      </c>
      <c r="M143" s="66">
        <f t="shared" ref="M143:M150" si="40">IFERROR(H143/C143*100,"-")</f>
        <v>0</v>
      </c>
      <c r="N143" s="66">
        <f t="shared" si="31"/>
        <v>319.7</v>
      </c>
      <c r="O143" s="66">
        <f t="shared" ref="O143:O163" si="41">IFERROR(I143/D143*100,"-")</f>
        <v>0</v>
      </c>
      <c r="P143" s="66">
        <f t="shared" si="32"/>
        <v>319.7</v>
      </c>
      <c r="Q143" s="66" t="str">
        <f t="shared" ref="Q143:Q163" si="42">IFERROR(J143/E143*100,"-")</f>
        <v>-</v>
      </c>
      <c r="R143" s="66">
        <f t="shared" si="33"/>
        <v>0</v>
      </c>
      <c r="S143" s="66" t="str">
        <f t="shared" ref="S143:S163" si="43">IFERROR(K143/F143*100,"-")</f>
        <v>-</v>
      </c>
      <c r="T143" s="66">
        <f t="shared" si="34"/>
        <v>0</v>
      </c>
      <c r="U143" s="152" t="s">
        <v>671</v>
      </c>
    </row>
    <row r="144" spans="1:21" s="90" customFormat="1" ht="27" outlineLevel="3" x14ac:dyDescent="0.25">
      <c r="A144" s="171"/>
      <c r="B144" s="46" t="s">
        <v>34</v>
      </c>
      <c r="C144" s="66">
        <f t="shared" si="29"/>
        <v>378.4</v>
      </c>
      <c r="D144" s="66">
        <v>378.4</v>
      </c>
      <c r="E144" s="66">
        <v>0</v>
      </c>
      <c r="F144" s="66">
        <v>0</v>
      </c>
      <c r="G144" s="66">
        <v>0</v>
      </c>
      <c r="H144" s="66">
        <f t="shared" si="30"/>
        <v>0</v>
      </c>
      <c r="I144" s="66">
        <v>0</v>
      </c>
      <c r="J144" s="66">
        <v>0</v>
      </c>
      <c r="K144" s="66">
        <v>0</v>
      </c>
      <c r="L144" s="66">
        <v>0</v>
      </c>
      <c r="M144" s="66">
        <f t="shared" si="40"/>
        <v>0</v>
      </c>
      <c r="N144" s="66">
        <f t="shared" si="31"/>
        <v>378.4</v>
      </c>
      <c r="O144" s="66">
        <f t="shared" si="41"/>
        <v>0</v>
      </c>
      <c r="P144" s="66">
        <f t="shared" si="32"/>
        <v>378.4</v>
      </c>
      <c r="Q144" s="66" t="str">
        <f t="shared" si="42"/>
        <v>-</v>
      </c>
      <c r="R144" s="66">
        <f t="shared" si="33"/>
        <v>0</v>
      </c>
      <c r="S144" s="66" t="str">
        <f t="shared" si="43"/>
        <v>-</v>
      </c>
      <c r="T144" s="66">
        <f t="shared" si="34"/>
        <v>0</v>
      </c>
      <c r="U144" s="152" t="s">
        <v>672</v>
      </c>
    </row>
    <row r="145" spans="1:21" s="90" customFormat="1" ht="54" outlineLevel="3" x14ac:dyDescent="0.25">
      <c r="A145" s="171"/>
      <c r="B145" s="46" t="s">
        <v>669</v>
      </c>
      <c r="C145" s="66">
        <f t="shared" si="29"/>
        <v>132</v>
      </c>
      <c r="D145" s="66">
        <v>132</v>
      </c>
      <c r="E145" s="66">
        <v>0</v>
      </c>
      <c r="F145" s="66">
        <v>0</v>
      </c>
      <c r="G145" s="66">
        <v>0</v>
      </c>
      <c r="H145" s="66">
        <f t="shared" si="30"/>
        <v>0</v>
      </c>
      <c r="I145" s="66">
        <v>0</v>
      </c>
      <c r="J145" s="66">
        <v>0</v>
      </c>
      <c r="K145" s="66">
        <v>0</v>
      </c>
      <c r="L145" s="66">
        <v>0</v>
      </c>
      <c r="M145" s="66">
        <f t="shared" si="40"/>
        <v>0</v>
      </c>
      <c r="N145" s="66">
        <f t="shared" si="31"/>
        <v>132</v>
      </c>
      <c r="O145" s="66">
        <f t="shared" si="41"/>
        <v>0</v>
      </c>
      <c r="P145" s="66">
        <f t="shared" si="32"/>
        <v>132</v>
      </c>
      <c r="Q145" s="66" t="str">
        <f t="shared" si="42"/>
        <v>-</v>
      </c>
      <c r="R145" s="66">
        <f t="shared" si="33"/>
        <v>0</v>
      </c>
      <c r="S145" s="66" t="str">
        <f t="shared" si="43"/>
        <v>-</v>
      </c>
      <c r="T145" s="66">
        <f t="shared" si="34"/>
        <v>0</v>
      </c>
      <c r="U145" s="152" t="s">
        <v>673</v>
      </c>
    </row>
    <row r="146" spans="1:21" s="88" customFormat="1" ht="35.25" customHeight="1" x14ac:dyDescent="0.25">
      <c r="A146" s="111">
        <v>8</v>
      </c>
      <c r="B146" s="73" t="s">
        <v>35</v>
      </c>
      <c r="C146" s="35">
        <f>SUM(D146:F146)</f>
        <v>39750.199999999997</v>
      </c>
      <c r="D146" s="35">
        <f>D147+D148+D149+D150+D151+D152+D158</f>
        <v>7962.2</v>
      </c>
      <c r="E146" s="35">
        <f>E147+E148+E149+E150+E151+E152+E158</f>
        <v>31788</v>
      </c>
      <c r="F146" s="35">
        <f>F147+F148+F149+F150+F151+F152+F158</f>
        <v>0</v>
      </c>
      <c r="G146" s="35">
        <f>G147+G148+G149+G150+G151+G154+G158</f>
        <v>0</v>
      </c>
      <c r="H146" s="35">
        <f t="shared" si="30"/>
        <v>11400.050000000001</v>
      </c>
      <c r="I146" s="35">
        <f>I147+I148+I149+I150+I151+I154+I158</f>
        <v>0</v>
      </c>
      <c r="J146" s="35">
        <f>J147+J148+J149+J150+J151+J154+J158</f>
        <v>11400.050000000001</v>
      </c>
      <c r="K146" s="35">
        <f>K147+K148+K149+K150+K151+K154+K158</f>
        <v>0</v>
      </c>
      <c r="L146" s="35">
        <f>L147+L148+L149+L150+L151+L154+L158</f>
        <v>0</v>
      </c>
      <c r="M146" s="35">
        <f t="shared" si="40"/>
        <v>28.679226771186062</v>
      </c>
      <c r="N146" s="35">
        <f t="shared" si="31"/>
        <v>28350.149999999994</v>
      </c>
      <c r="O146" s="35">
        <f t="shared" si="41"/>
        <v>0</v>
      </c>
      <c r="P146" s="35">
        <f t="shared" si="32"/>
        <v>7962.2</v>
      </c>
      <c r="Q146" s="35">
        <f t="shared" si="42"/>
        <v>35.862746948534038</v>
      </c>
      <c r="R146" s="35">
        <f t="shared" si="33"/>
        <v>20387.949999999997</v>
      </c>
      <c r="S146" s="35" t="str">
        <f t="shared" si="43"/>
        <v>-</v>
      </c>
      <c r="T146" s="35">
        <f t="shared" si="34"/>
        <v>0</v>
      </c>
      <c r="U146" s="151"/>
    </row>
    <row r="147" spans="1:21" s="90" customFormat="1" ht="67.5" customHeight="1" outlineLevel="1" x14ac:dyDescent="0.25">
      <c r="A147" s="69"/>
      <c r="B147" s="46" t="s">
        <v>753</v>
      </c>
      <c r="C147" s="66">
        <f>SUM(D147:F147)</f>
        <v>27977</v>
      </c>
      <c r="D147" s="78">
        <v>0</v>
      </c>
      <c r="E147" s="78">
        <v>27977</v>
      </c>
      <c r="F147" s="78">
        <v>0</v>
      </c>
      <c r="G147" s="78"/>
      <c r="H147" s="78">
        <f>SUM(I147:K147)</f>
        <v>10662.2</v>
      </c>
      <c r="I147" s="78">
        <v>0</v>
      </c>
      <c r="J147" s="78">
        <v>10662.2</v>
      </c>
      <c r="K147" s="78">
        <v>0</v>
      </c>
      <c r="L147" s="78"/>
      <c r="M147" s="66">
        <f t="shared" si="40"/>
        <v>38.110590842477755</v>
      </c>
      <c r="N147" s="66">
        <f>C147-H147</f>
        <v>17314.8</v>
      </c>
      <c r="O147" s="66" t="str">
        <f t="shared" si="41"/>
        <v>-</v>
      </c>
      <c r="P147" s="66">
        <f t="shared" si="32"/>
        <v>0</v>
      </c>
      <c r="Q147" s="66">
        <f t="shared" si="42"/>
        <v>38.110590842477755</v>
      </c>
      <c r="R147" s="66">
        <f t="shared" si="33"/>
        <v>17314.8</v>
      </c>
      <c r="S147" s="66" t="str">
        <f t="shared" si="43"/>
        <v>-</v>
      </c>
      <c r="T147" s="66">
        <f t="shared" si="34"/>
        <v>0</v>
      </c>
      <c r="U147" s="152" t="s">
        <v>748</v>
      </c>
    </row>
    <row r="148" spans="1:21" s="90" customFormat="1" ht="27" outlineLevel="1" x14ac:dyDescent="0.25">
      <c r="A148" s="67"/>
      <c r="B148" s="46" t="s">
        <v>754</v>
      </c>
      <c r="C148" s="66">
        <f t="shared" ref="C148:C189" si="44">SUM(D148:F148)</f>
        <v>505</v>
      </c>
      <c r="D148" s="66">
        <v>0</v>
      </c>
      <c r="E148" s="66">
        <v>505</v>
      </c>
      <c r="F148" s="66">
        <v>0</v>
      </c>
      <c r="G148" s="66">
        <v>0</v>
      </c>
      <c r="H148" s="66">
        <f>SUM(I148:K148)</f>
        <v>126.25</v>
      </c>
      <c r="I148" s="66">
        <v>0</v>
      </c>
      <c r="J148" s="66">
        <v>126.25</v>
      </c>
      <c r="K148" s="66">
        <v>0</v>
      </c>
      <c r="L148" s="66">
        <v>0</v>
      </c>
      <c r="M148" s="66">
        <f t="shared" si="40"/>
        <v>25</v>
      </c>
      <c r="N148" s="66">
        <f t="shared" si="31"/>
        <v>378.75</v>
      </c>
      <c r="O148" s="66" t="str">
        <f>IFERROR(I148/D148*100,"-")</f>
        <v>-</v>
      </c>
      <c r="P148" s="66">
        <f>D148-I148</f>
        <v>0</v>
      </c>
      <c r="Q148" s="66">
        <f>IFERROR(J148/E148*100,"-")</f>
        <v>25</v>
      </c>
      <c r="R148" s="66">
        <f>E148-J148</f>
        <v>378.75</v>
      </c>
      <c r="S148" s="66" t="str">
        <f t="shared" si="43"/>
        <v>-</v>
      </c>
      <c r="T148" s="66">
        <f t="shared" si="34"/>
        <v>0</v>
      </c>
      <c r="U148" s="152" t="s">
        <v>747</v>
      </c>
    </row>
    <row r="149" spans="1:21" s="90" customFormat="1" ht="81" outlineLevel="1" x14ac:dyDescent="0.25">
      <c r="A149" s="67"/>
      <c r="B149" s="46" t="s">
        <v>755</v>
      </c>
      <c r="C149" s="66">
        <f t="shared" si="44"/>
        <v>3068</v>
      </c>
      <c r="D149" s="66">
        <v>0</v>
      </c>
      <c r="E149" s="66">
        <v>3068</v>
      </c>
      <c r="F149" s="66">
        <v>0</v>
      </c>
      <c r="G149" s="66">
        <v>0</v>
      </c>
      <c r="H149" s="66">
        <f>SUM(I149:K149)</f>
        <v>611.6</v>
      </c>
      <c r="I149" s="66">
        <v>0</v>
      </c>
      <c r="J149" s="66">
        <v>611.6</v>
      </c>
      <c r="K149" s="66">
        <v>0</v>
      </c>
      <c r="L149" s="66">
        <v>0</v>
      </c>
      <c r="M149" s="66">
        <f t="shared" si="40"/>
        <v>19.934810951760102</v>
      </c>
      <c r="N149" s="66">
        <f t="shared" si="31"/>
        <v>2456.4</v>
      </c>
      <c r="O149" s="66" t="str">
        <f>IFERROR(I149/D149*100,"-")</f>
        <v>-</v>
      </c>
      <c r="P149" s="66">
        <f>D149-I149</f>
        <v>0</v>
      </c>
      <c r="Q149" s="66">
        <f>IFERROR(J149/E149*100,"-")</f>
        <v>19.934810951760102</v>
      </c>
      <c r="R149" s="66">
        <f>E149-J149</f>
        <v>2456.4</v>
      </c>
      <c r="S149" s="66" t="str">
        <f t="shared" si="43"/>
        <v>-</v>
      </c>
      <c r="T149" s="66">
        <f t="shared" si="34"/>
        <v>0</v>
      </c>
      <c r="U149" s="152" t="s">
        <v>749</v>
      </c>
    </row>
    <row r="150" spans="1:21" s="90" customFormat="1" ht="67.5" outlineLevel="1" x14ac:dyDescent="0.25">
      <c r="A150" s="70"/>
      <c r="B150" s="46" t="s">
        <v>756</v>
      </c>
      <c r="C150" s="66">
        <f t="shared" si="44"/>
        <v>826</v>
      </c>
      <c r="D150" s="66">
        <v>600</v>
      </c>
      <c r="E150" s="66">
        <v>226</v>
      </c>
      <c r="F150" s="66">
        <v>0</v>
      </c>
      <c r="G150" s="66">
        <v>0</v>
      </c>
      <c r="H150" s="66">
        <f t="shared" ref="H150:H189" si="45">SUM(I150:K150)</f>
        <v>0</v>
      </c>
      <c r="I150" s="66">
        <v>0</v>
      </c>
      <c r="J150" s="66">
        <v>0</v>
      </c>
      <c r="K150" s="66">
        <v>0</v>
      </c>
      <c r="L150" s="66">
        <v>0</v>
      </c>
      <c r="M150" s="66">
        <f t="shared" si="40"/>
        <v>0</v>
      </c>
      <c r="N150" s="66">
        <f t="shared" ref="N150:N191" si="46">C150-H150</f>
        <v>826</v>
      </c>
      <c r="O150" s="66">
        <f t="shared" si="41"/>
        <v>0</v>
      </c>
      <c r="P150" s="66">
        <f t="shared" ref="P150:P191" si="47">D150-I150</f>
        <v>600</v>
      </c>
      <c r="Q150" s="66">
        <f t="shared" si="42"/>
        <v>0</v>
      </c>
      <c r="R150" s="66">
        <f t="shared" ref="R150:R191" si="48">E150-J150</f>
        <v>226</v>
      </c>
      <c r="S150" s="66" t="str">
        <f t="shared" si="43"/>
        <v>-</v>
      </c>
      <c r="T150" s="66">
        <f t="shared" ref="T150:T191" si="49">F150-K150</f>
        <v>0</v>
      </c>
      <c r="U150" s="152" t="s">
        <v>750</v>
      </c>
    </row>
    <row r="151" spans="1:21" s="90" customFormat="1" ht="27" outlineLevel="1" x14ac:dyDescent="0.25">
      <c r="A151" s="67"/>
      <c r="B151" s="46" t="s">
        <v>757</v>
      </c>
      <c r="C151" s="66">
        <f>SUM(D151:F151)</f>
        <v>12</v>
      </c>
      <c r="D151" s="78">
        <v>0</v>
      </c>
      <c r="E151" s="78">
        <v>12</v>
      </c>
      <c r="F151" s="78">
        <f>SUM(F152:F153)</f>
        <v>0</v>
      </c>
      <c r="G151" s="78">
        <f>SUM(G152:G153)</f>
        <v>0</v>
      </c>
      <c r="H151" s="66">
        <f>SUM(I151:K151)</f>
        <v>0</v>
      </c>
      <c r="I151" s="66">
        <v>0</v>
      </c>
      <c r="J151" s="78">
        <v>0</v>
      </c>
      <c r="K151" s="66">
        <v>0</v>
      </c>
      <c r="L151" s="66">
        <v>0</v>
      </c>
      <c r="M151" s="66">
        <f t="shared" ref="M151:M163" si="50">IFERROR(H151/C151*100,"-")</f>
        <v>0</v>
      </c>
      <c r="N151" s="66">
        <f t="shared" si="46"/>
        <v>12</v>
      </c>
      <c r="O151" s="66" t="str">
        <f t="shared" si="41"/>
        <v>-</v>
      </c>
      <c r="P151" s="66">
        <f t="shared" si="47"/>
        <v>0</v>
      </c>
      <c r="Q151" s="66">
        <f t="shared" si="42"/>
        <v>0</v>
      </c>
      <c r="R151" s="66">
        <f t="shared" si="48"/>
        <v>12</v>
      </c>
      <c r="S151" s="66" t="str">
        <f t="shared" si="43"/>
        <v>-</v>
      </c>
      <c r="T151" s="66">
        <f t="shared" si="49"/>
        <v>0</v>
      </c>
      <c r="U151" s="152" t="s">
        <v>752</v>
      </c>
    </row>
    <row r="152" spans="1:21" s="90" customFormat="1" ht="122.25" customHeight="1" outlineLevel="1" x14ac:dyDescent="0.25">
      <c r="A152" s="70"/>
      <c r="B152" s="46" t="s">
        <v>882</v>
      </c>
      <c r="C152" s="66">
        <f t="shared" si="44"/>
        <v>7342.2</v>
      </c>
      <c r="D152" s="66">
        <f>SUM(D153:D157)</f>
        <v>7342.2</v>
      </c>
      <c r="E152" s="66">
        <f>SUM(E153:E157)</f>
        <v>0</v>
      </c>
      <c r="F152" s="66">
        <f>SUM(F153:F157)</f>
        <v>0</v>
      </c>
      <c r="G152" s="66">
        <v>0</v>
      </c>
      <c r="H152" s="66">
        <f t="shared" si="45"/>
        <v>0</v>
      </c>
      <c r="I152" s="66">
        <f>SUM(I153:I157)</f>
        <v>0</v>
      </c>
      <c r="J152" s="66">
        <f>SUM(J153:J157)</f>
        <v>0</v>
      </c>
      <c r="K152" s="66">
        <f>SUM(K153:K157)</f>
        <v>0</v>
      </c>
      <c r="L152" s="66">
        <v>0</v>
      </c>
      <c r="M152" s="66">
        <f t="shared" si="50"/>
        <v>0</v>
      </c>
      <c r="N152" s="66">
        <f t="shared" si="46"/>
        <v>7342.2</v>
      </c>
      <c r="O152" s="66">
        <f t="shared" si="41"/>
        <v>0</v>
      </c>
      <c r="P152" s="66">
        <f t="shared" si="47"/>
        <v>7342.2</v>
      </c>
      <c r="Q152" s="66" t="str">
        <f t="shared" si="42"/>
        <v>-</v>
      </c>
      <c r="R152" s="66">
        <f t="shared" si="48"/>
        <v>0</v>
      </c>
      <c r="S152" s="66" t="str">
        <f t="shared" si="43"/>
        <v>-</v>
      </c>
      <c r="T152" s="66">
        <f t="shared" si="49"/>
        <v>0</v>
      </c>
      <c r="U152" s="152" t="s">
        <v>751</v>
      </c>
    </row>
    <row r="153" spans="1:21" s="90" customFormat="1" outlineLevel="2" x14ac:dyDescent="0.25">
      <c r="A153" s="70"/>
      <c r="B153" s="7" t="s">
        <v>333</v>
      </c>
      <c r="C153" s="66">
        <f t="shared" si="44"/>
        <v>2000</v>
      </c>
      <c r="D153" s="66">
        <v>2000</v>
      </c>
      <c r="E153" s="66">
        <v>0</v>
      </c>
      <c r="F153" s="66">
        <v>0</v>
      </c>
      <c r="G153" s="66">
        <v>0</v>
      </c>
      <c r="H153" s="66">
        <f t="shared" si="45"/>
        <v>0</v>
      </c>
      <c r="I153" s="66">
        <v>0</v>
      </c>
      <c r="J153" s="66">
        <v>0</v>
      </c>
      <c r="K153" s="66">
        <v>0</v>
      </c>
      <c r="L153" s="66">
        <v>0</v>
      </c>
      <c r="M153" s="66">
        <f t="shared" si="50"/>
        <v>0</v>
      </c>
      <c r="N153" s="66">
        <f t="shared" si="46"/>
        <v>2000</v>
      </c>
      <c r="O153" s="66">
        <f t="shared" si="41"/>
        <v>0</v>
      </c>
      <c r="P153" s="66">
        <f t="shared" si="47"/>
        <v>2000</v>
      </c>
      <c r="Q153" s="66" t="str">
        <f t="shared" si="42"/>
        <v>-</v>
      </c>
      <c r="R153" s="66">
        <f t="shared" si="48"/>
        <v>0</v>
      </c>
      <c r="S153" s="66" t="str">
        <f t="shared" si="43"/>
        <v>-</v>
      </c>
      <c r="T153" s="66">
        <f t="shared" si="49"/>
        <v>0</v>
      </c>
      <c r="U153" s="152"/>
    </row>
    <row r="154" spans="1:21" s="90" customFormat="1" outlineLevel="2" x14ac:dyDescent="0.25">
      <c r="A154" s="70"/>
      <c r="B154" s="7" t="s">
        <v>334</v>
      </c>
      <c r="C154" s="66">
        <f t="shared" si="44"/>
        <v>4342.2</v>
      </c>
      <c r="D154" s="66">
        <v>4342.2</v>
      </c>
      <c r="E154" s="66">
        <f>SUM(E155:E157)</f>
        <v>0</v>
      </c>
      <c r="F154" s="66">
        <f>SUM(F155:F157)</f>
        <v>0</v>
      </c>
      <c r="G154" s="66">
        <f>SUM(G155:G157)</f>
        <v>0</v>
      </c>
      <c r="H154" s="66">
        <f t="shared" si="45"/>
        <v>0</v>
      </c>
      <c r="I154" s="66">
        <v>0</v>
      </c>
      <c r="J154" s="66">
        <f>SUM(J155:J157)</f>
        <v>0</v>
      </c>
      <c r="K154" s="66">
        <f>SUM(K155:K157)</f>
        <v>0</v>
      </c>
      <c r="L154" s="66">
        <v>0</v>
      </c>
      <c r="M154" s="66">
        <f t="shared" si="50"/>
        <v>0</v>
      </c>
      <c r="N154" s="66">
        <f t="shared" si="46"/>
        <v>4342.2</v>
      </c>
      <c r="O154" s="66">
        <f>IFERROR(I154/D154*100,"-")</f>
        <v>0</v>
      </c>
      <c r="P154" s="66">
        <f t="shared" si="47"/>
        <v>4342.2</v>
      </c>
      <c r="Q154" s="66" t="str">
        <f>IFERROR(J154/E154*100,"-")</f>
        <v>-</v>
      </c>
      <c r="R154" s="66">
        <f t="shared" si="48"/>
        <v>0</v>
      </c>
      <c r="S154" s="66" t="str">
        <f>IFERROR(K154/F154*100,"-")</f>
        <v>-</v>
      </c>
      <c r="T154" s="66">
        <f t="shared" si="49"/>
        <v>0</v>
      </c>
      <c r="U154" s="152"/>
    </row>
    <row r="155" spans="1:21" s="90" customFormat="1" outlineLevel="2" x14ac:dyDescent="0.25">
      <c r="A155" s="70"/>
      <c r="B155" s="7" t="s">
        <v>335</v>
      </c>
      <c r="C155" s="66">
        <f t="shared" si="44"/>
        <v>400</v>
      </c>
      <c r="D155" s="66">
        <v>400</v>
      </c>
      <c r="E155" s="66">
        <v>0</v>
      </c>
      <c r="F155" s="66">
        <v>0</v>
      </c>
      <c r="G155" s="66">
        <v>0</v>
      </c>
      <c r="H155" s="66">
        <f t="shared" si="45"/>
        <v>0</v>
      </c>
      <c r="I155" s="66">
        <v>0</v>
      </c>
      <c r="J155" s="66">
        <v>0</v>
      </c>
      <c r="K155" s="66">
        <v>0</v>
      </c>
      <c r="L155" s="66">
        <v>0</v>
      </c>
      <c r="M155" s="66">
        <f t="shared" si="50"/>
        <v>0</v>
      </c>
      <c r="N155" s="66">
        <f t="shared" si="46"/>
        <v>400</v>
      </c>
      <c r="O155" s="66">
        <f t="shared" si="41"/>
        <v>0</v>
      </c>
      <c r="P155" s="66">
        <f t="shared" si="47"/>
        <v>400</v>
      </c>
      <c r="Q155" s="66" t="str">
        <f t="shared" si="42"/>
        <v>-</v>
      </c>
      <c r="R155" s="66">
        <f t="shared" si="48"/>
        <v>0</v>
      </c>
      <c r="S155" s="66" t="str">
        <f t="shared" si="43"/>
        <v>-</v>
      </c>
      <c r="T155" s="66">
        <f t="shared" si="49"/>
        <v>0</v>
      </c>
      <c r="U155" s="152"/>
    </row>
    <row r="156" spans="1:21" s="90" customFormat="1" outlineLevel="2" x14ac:dyDescent="0.25">
      <c r="A156" s="70"/>
      <c r="B156" s="7" t="s">
        <v>336</v>
      </c>
      <c r="C156" s="66">
        <f t="shared" si="44"/>
        <v>100</v>
      </c>
      <c r="D156" s="66">
        <v>100</v>
      </c>
      <c r="E156" s="66">
        <v>0</v>
      </c>
      <c r="F156" s="66">
        <v>0</v>
      </c>
      <c r="G156" s="66">
        <v>0</v>
      </c>
      <c r="H156" s="66">
        <f t="shared" si="45"/>
        <v>0</v>
      </c>
      <c r="I156" s="66">
        <v>0</v>
      </c>
      <c r="J156" s="66">
        <v>0</v>
      </c>
      <c r="K156" s="66">
        <v>0</v>
      </c>
      <c r="L156" s="66">
        <v>0</v>
      </c>
      <c r="M156" s="66">
        <f t="shared" si="50"/>
        <v>0</v>
      </c>
      <c r="N156" s="66">
        <f t="shared" si="46"/>
        <v>100</v>
      </c>
      <c r="O156" s="66">
        <f t="shared" si="41"/>
        <v>0</v>
      </c>
      <c r="P156" s="66">
        <f t="shared" si="47"/>
        <v>100</v>
      </c>
      <c r="Q156" s="66" t="str">
        <f t="shared" si="42"/>
        <v>-</v>
      </c>
      <c r="R156" s="66">
        <f t="shared" si="48"/>
        <v>0</v>
      </c>
      <c r="S156" s="66" t="str">
        <f t="shared" si="43"/>
        <v>-</v>
      </c>
      <c r="T156" s="66">
        <f t="shared" si="49"/>
        <v>0</v>
      </c>
      <c r="U156" s="152"/>
    </row>
    <row r="157" spans="1:21" s="90" customFormat="1" ht="27" outlineLevel="2" x14ac:dyDescent="0.25">
      <c r="A157" s="71"/>
      <c r="B157" s="7" t="s">
        <v>337</v>
      </c>
      <c r="C157" s="66">
        <f t="shared" si="44"/>
        <v>500</v>
      </c>
      <c r="D157" s="66">
        <v>500</v>
      </c>
      <c r="E157" s="66">
        <v>0</v>
      </c>
      <c r="F157" s="66">
        <v>0</v>
      </c>
      <c r="G157" s="66">
        <v>0</v>
      </c>
      <c r="H157" s="66">
        <f t="shared" si="45"/>
        <v>0</v>
      </c>
      <c r="I157" s="66">
        <v>0</v>
      </c>
      <c r="J157" s="66">
        <v>0</v>
      </c>
      <c r="K157" s="66">
        <v>0</v>
      </c>
      <c r="L157" s="66">
        <v>0</v>
      </c>
      <c r="M157" s="66">
        <f t="shared" si="50"/>
        <v>0</v>
      </c>
      <c r="N157" s="66">
        <f t="shared" si="46"/>
        <v>500</v>
      </c>
      <c r="O157" s="66">
        <f t="shared" si="41"/>
        <v>0</v>
      </c>
      <c r="P157" s="66">
        <f t="shared" si="47"/>
        <v>500</v>
      </c>
      <c r="Q157" s="66" t="str">
        <f t="shared" si="42"/>
        <v>-</v>
      </c>
      <c r="R157" s="66">
        <f t="shared" si="48"/>
        <v>0</v>
      </c>
      <c r="S157" s="66" t="str">
        <f t="shared" si="43"/>
        <v>-</v>
      </c>
      <c r="T157" s="66">
        <f t="shared" si="49"/>
        <v>0</v>
      </c>
      <c r="U157" s="152"/>
    </row>
    <row r="158" spans="1:21" s="90" customFormat="1" ht="108.75" customHeight="1" outlineLevel="1" x14ac:dyDescent="0.25">
      <c r="A158" s="65"/>
      <c r="B158" s="46" t="s">
        <v>883</v>
      </c>
      <c r="C158" s="66">
        <f t="shared" si="44"/>
        <v>20</v>
      </c>
      <c r="D158" s="66">
        <v>20</v>
      </c>
      <c r="E158" s="66">
        <v>0</v>
      </c>
      <c r="F158" s="66">
        <v>0</v>
      </c>
      <c r="G158" s="66">
        <v>0</v>
      </c>
      <c r="H158" s="66">
        <f t="shared" si="45"/>
        <v>0</v>
      </c>
      <c r="I158" s="66">
        <v>0</v>
      </c>
      <c r="J158" s="66">
        <v>0</v>
      </c>
      <c r="K158" s="66">
        <v>0</v>
      </c>
      <c r="L158" s="66">
        <v>0</v>
      </c>
      <c r="M158" s="66">
        <f t="shared" si="50"/>
        <v>0</v>
      </c>
      <c r="N158" s="66">
        <f t="shared" si="46"/>
        <v>20</v>
      </c>
      <c r="O158" s="66">
        <f t="shared" si="41"/>
        <v>0</v>
      </c>
      <c r="P158" s="66">
        <f t="shared" si="47"/>
        <v>20</v>
      </c>
      <c r="Q158" s="66" t="str">
        <f t="shared" si="42"/>
        <v>-</v>
      </c>
      <c r="R158" s="66">
        <f t="shared" si="48"/>
        <v>0</v>
      </c>
      <c r="S158" s="66" t="str">
        <f t="shared" si="43"/>
        <v>-</v>
      </c>
      <c r="T158" s="66">
        <f t="shared" si="49"/>
        <v>0</v>
      </c>
      <c r="U158" s="152" t="s">
        <v>947</v>
      </c>
    </row>
    <row r="159" spans="1:21" s="88" customFormat="1" ht="54" x14ac:dyDescent="0.25">
      <c r="A159" s="111">
        <v>10</v>
      </c>
      <c r="B159" s="73" t="s">
        <v>84</v>
      </c>
      <c r="C159" s="35">
        <f>SUM(D159:F159)</f>
        <v>1750.9</v>
      </c>
      <c r="D159" s="35">
        <f>D160+D161</f>
        <v>100</v>
      </c>
      <c r="E159" s="35">
        <f>E160+E161</f>
        <v>1650.9</v>
      </c>
      <c r="F159" s="35">
        <f>F160+F161</f>
        <v>0</v>
      </c>
      <c r="G159" s="35">
        <f>SUM(G160:G161)</f>
        <v>0</v>
      </c>
      <c r="H159" s="35">
        <f>SUM(I159:K159)</f>
        <v>937.9</v>
      </c>
      <c r="I159" s="35">
        <f>I160+I161</f>
        <v>50</v>
      </c>
      <c r="J159" s="35">
        <f>J160+J161</f>
        <v>887.9</v>
      </c>
      <c r="K159" s="35">
        <f>K160+K161</f>
        <v>0</v>
      </c>
      <c r="L159" s="35">
        <f>L160+L161</f>
        <v>0</v>
      </c>
      <c r="M159" s="35">
        <f t="shared" si="50"/>
        <v>53.566737106630868</v>
      </c>
      <c r="N159" s="35">
        <f t="shared" si="46"/>
        <v>813.00000000000011</v>
      </c>
      <c r="O159" s="35">
        <f t="shared" si="41"/>
        <v>50</v>
      </c>
      <c r="P159" s="35">
        <f t="shared" si="47"/>
        <v>50</v>
      </c>
      <c r="Q159" s="35">
        <f t="shared" si="42"/>
        <v>53.782785147495304</v>
      </c>
      <c r="R159" s="35">
        <f t="shared" si="48"/>
        <v>763.00000000000011</v>
      </c>
      <c r="S159" s="35" t="str">
        <f t="shared" si="43"/>
        <v>-</v>
      </c>
      <c r="T159" s="35">
        <f t="shared" si="49"/>
        <v>0</v>
      </c>
      <c r="U159" s="126"/>
    </row>
    <row r="160" spans="1:21" s="90" customFormat="1" ht="81" outlineLevel="1" x14ac:dyDescent="0.25">
      <c r="A160" s="65"/>
      <c r="B160" s="46" t="s">
        <v>743</v>
      </c>
      <c r="C160" s="66">
        <f t="shared" si="44"/>
        <v>1650.9</v>
      </c>
      <c r="D160" s="66">
        <v>0</v>
      </c>
      <c r="E160" s="66">
        <v>1650.9</v>
      </c>
      <c r="F160" s="66">
        <v>0</v>
      </c>
      <c r="G160" s="66">
        <v>0</v>
      </c>
      <c r="H160" s="66">
        <f>SUM(I160:K160)</f>
        <v>887.9</v>
      </c>
      <c r="I160" s="66">
        <v>0</v>
      </c>
      <c r="J160" s="66">
        <v>887.9</v>
      </c>
      <c r="K160" s="66">
        <v>0</v>
      </c>
      <c r="L160" s="66">
        <v>0</v>
      </c>
      <c r="M160" s="66">
        <f t="shared" si="50"/>
        <v>53.782785147495304</v>
      </c>
      <c r="N160" s="66">
        <f t="shared" si="46"/>
        <v>763.00000000000011</v>
      </c>
      <c r="O160" s="66" t="str">
        <f t="shared" si="41"/>
        <v>-</v>
      </c>
      <c r="P160" s="66">
        <f t="shared" si="47"/>
        <v>0</v>
      </c>
      <c r="Q160" s="66">
        <f t="shared" si="42"/>
        <v>53.782785147495304</v>
      </c>
      <c r="R160" s="66">
        <f t="shared" si="48"/>
        <v>763.00000000000011</v>
      </c>
      <c r="S160" s="66" t="str">
        <f t="shared" si="43"/>
        <v>-</v>
      </c>
      <c r="T160" s="66">
        <f t="shared" si="49"/>
        <v>0</v>
      </c>
      <c r="U160" s="152" t="s">
        <v>741</v>
      </c>
    </row>
    <row r="161" spans="1:21" s="90" customFormat="1" ht="67.5" outlineLevel="1" x14ac:dyDescent="0.25">
      <c r="A161" s="67"/>
      <c r="B161" s="46" t="s">
        <v>744</v>
      </c>
      <c r="C161" s="66">
        <f>SUM(D161:F161)</f>
        <v>100</v>
      </c>
      <c r="D161" s="66">
        <v>100</v>
      </c>
      <c r="E161" s="66">
        <v>0</v>
      </c>
      <c r="F161" s="66">
        <v>0</v>
      </c>
      <c r="G161" s="66">
        <v>0</v>
      </c>
      <c r="H161" s="66">
        <f t="shared" si="45"/>
        <v>50</v>
      </c>
      <c r="I161" s="66">
        <v>50</v>
      </c>
      <c r="J161" s="66">
        <v>0</v>
      </c>
      <c r="K161" s="66">
        <v>0</v>
      </c>
      <c r="L161" s="66">
        <v>0</v>
      </c>
      <c r="M161" s="66">
        <f>IFERROR(H161/C161*100,"-")</f>
        <v>50</v>
      </c>
      <c r="N161" s="66">
        <f>C161-H161</f>
        <v>50</v>
      </c>
      <c r="O161" s="66">
        <f>IFERROR(I161/D161*100,"-")</f>
        <v>50</v>
      </c>
      <c r="P161" s="66">
        <f>D161-I161</f>
        <v>50</v>
      </c>
      <c r="Q161" s="66" t="str">
        <f t="shared" si="42"/>
        <v>-</v>
      </c>
      <c r="R161" s="66">
        <f t="shared" si="48"/>
        <v>0</v>
      </c>
      <c r="S161" s="66" t="str">
        <f t="shared" si="43"/>
        <v>-</v>
      </c>
      <c r="T161" s="66">
        <f t="shared" si="49"/>
        <v>0</v>
      </c>
      <c r="U161" s="152" t="s">
        <v>742</v>
      </c>
    </row>
    <row r="162" spans="1:21" s="88" customFormat="1" ht="45.75" customHeight="1" x14ac:dyDescent="0.25">
      <c r="A162" s="111">
        <v>11</v>
      </c>
      <c r="B162" s="73" t="s">
        <v>139</v>
      </c>
      <c r="C162" s="35">
        <f t="shared" si="44"/>
        <v>56780.789999999994</v>
      </c>
      <c r="D162" s="35">
        <f>D163+D174+D177</f>
        <v>25137.389999999996</v>
      </c>
      <c r="E162" s="35">
        <f>E163+E174+E177</f>
        <v>31643.399999999998</v>
      </c>
      <c r="F162" s="35">
        <f>F163+F174+F177</f>
        <v>0</v>
      </c>
      <c r="G162" s="35">
        <f>G163+G174+G177</f>
        <v>0</v>
      </c>
      <c r="H162" s="35">
        <f t="shared" si="45"/>
        <v>13524.41</v>
      </c>
      <c r="I162" s="35">
        <f>I163+I174+I177</f>
        <v>2018.6399999999999</v>
      </c>
      <c r="J162" s="35">
        <f>J163+J174+J177</f>
        <v>11505.77</v>
      </c>
      <c r="K162" s="35">
        <f>K163+K174+K177</f>
        <v>0</v>
      </c>
      <c r="L162" s="35">
        <f>L163+L174+L177</f>
        <v>0</v>
      </c>
      <c r="M162" s="35">
        <f t="shared" si="50"/>
        <v>23.818636549438644</v>
      </c>
      <c r="N162" s="35">
        <f t="shared" si="46"/>
        <v>43256.37999999999</v>
      </c>
      <c r="O162" s="35">
        <f t="shared" si="41"/>
        <v>8.0304279799931511</v>
      </c>
      <c r="P162" s="35">
        <f t="shared" si="47"/>
        <v>23118.749999999996</v>
      </c>
      <c r="Q162" s="35">
        <f t="shared" si="42"/>
        <v>36.360726091380826</v>
      </c>
      <c r="R162" s="35">
        <f t="shared" si="48"/>
        <v>20137.629999999997</v>
      </c>
      <c r="S162" s="35" t="str">
        <f t="shared" si="43"/>
        <v>-</v>
      </c>
      <c r="T162" s="35">
        <f t="shared" si="49"/>
        <v>0</v>
      </c>
      <c r="U162" s="151"/>
    </row>
    <row r="163" spans="1:21" s="150" customFormat="1" ht="40.5" outlineLevel="1" x14ac:dyDescent="0.25">
      <c r="A163" s="1"/>
      <c r="B163" s="129" t="s">
        <v>365</v>
      </c>
      <c r="C163" s="79">
        <f>SUM(D163:F163)</f>
        <v>48794.719999999994</v>
      </c>
      <c r="D163" s="79">
        <f>D164+D167</f>
        <v>24331.339999999997</v>
      </c>
      <c r="E163" s="79">
        <f>E164+E167</f>
        <v>24463.379999999997</v>
      </c>
      <c r="F163" s="79">
        <f>F164+F167</f>
        <v>0</v>
      </c>
      <c r="G163" s="79">
        <f>SUM(G164:G173)</f>
        <v>0</v>
      </c>
      <c r="H163" s="117">
        <f t="shared" si="45"/>
        <v>13524.41</v>
      </c>
      <c r="I163" s="79">
        <f>I164+I167</f>
        <v>2018.6399999999999</v>
      </c>
      <c r="J163" s="79">
        <f>J164+J167</f>
        <v>11505.77</v>
      </c>
      <c r="K163" s="79">
        <f>K164+K167</f>
        <v>0</v>
      </c>
      <c r="L163" s="117">
        <f>SUM(L164:L173)</f>
        <v>0</v>
      </c>
      <c r="M163" s="117">
        <f t="shared" si="50"/>
        <v>27.716953801558859</v>
      </c>
      <c r="N163" s="117">
        <f t="shared" si="46"/>
        <v>35270.31</v>
      </c>
      <c r="O163" s="117">
        <f t="shared" si="41"/>
        <v>8.2964604497738321</v>
      </c>
      <c r="P163" s="117">
        <f t="shared" si="47"/>
        <v>22312.699999999997</v>
      </c>
      <c r="Q163" s="117">
        <f t="shared" si="42"/>
        <v>47.032625908602988</v>
      </c>
      <c r="R163" s="117">
        <f t="shared" si="48"/>
        <v>12957.609999999997</v>
      </c>
      <c r="S163" s="117" t="str">
        <f t="shared" si="43"/>
        <v>-</v>
      </c>
      <c r="T163" s="117">
        <f t="shared" si="49"/>
        <v>0</v>
      </c>
      <c r="U163" s="152"/>
    </row>
    <row r="164" spans="1:21" s="90" customFormat="1" ht="27" outlineLevel="2" x14ac:dyDescent="0.25">
      <c r="A164" s="1"/>
      <c r="B164" s="178" t="s">
        <v>884</v>
      </c>
      <c r="C164" s="66">
        <f>SUM(D164:F164)</f>
        <v>26749.68</v>
      </c>
      <c r="D164" s="66">
        <f>D165+D166</f>
        <v>12897.599999999999</v>
      </c>
      <c r="E164" s="66">
        <f>E165+E166</f>
        <v>13852.08</v>
      </c>
      <c r="F164" s="66">
        <f>-F165+F166</f>
        <v>0</v>
      </c>
      <c r="G164" s="66">
        <v>0</v>
      </c>
      <c r="H164" s="66">
        <f t="shared" si="45"/>
        <v>13217.82</v>
      </c>
      <c r="I164" s="66">
        <f>I165+I166</f>
        <v>1712.05</v>
      </c>
      <c r="J164" s="66">
        <f>J165+J166</f>
        <v>11505.77</v>
      </c>
      <c r="K164" s="66">
        <f>K165+K166</f>
        <v>0</v>
      </c>
      <c r="L164" s="66">
        <v>0</v>
      </c>
      <c r="M164" s="66">
        <f>IFERROR(H164/C164*100,"-")</f>
        <v>49.413002323766115</v>
      </c>
      <c r="N164" s="66">
        <f t="shared" si="46"/>
        <v>13531.86</v>
      </c>
      <c r="O164" s="66">
        <f>IFERROR(I164/D164*100,"-")</f>
        <v>13.274175040317578</v>
      </c>
      <c r="P164" s="66">
        <f t="shared" si="47"/>
        <v>11185.55</v>
      </c>
      <c r="Q164" s="66">
        <f>IFERROR(J164/E164*100,"-")</f>
        <v>83.061677379859205</v>
      </c>
      <c r="R164" s="66">
        <f t="shared" si="48"/>
        <v>2346.3099999999995</v>
      </c>
      <c r="S164" s="66"/>
      <c r="T164" s="66">
        <f t="shared" si="49"/>
        <v>0</v>
      </c>
      <c r="U164" s="152"/>
    </row>
    <row r="165" spans="1:21" s="90" customFormat="1" ht="45.75" customHeight="1" outlineLevel="3" x14ac:dyDescent="0.25">
      <c r="A165" s="69"/>
      <c r="B165" s="178" t="s">
        <v>77</v>
      </c>
      <c r="C165" s="66">
        <f t="shared" si="44"/>
        <v>15564.13</v>
      </c>
      <c r="D165" s="66">
        <v>1712.05</v>
      </c>
      <c r="E165" s="66">
        <v>13852.08</v>
      </c>
      <c r="F165" s="66">
        <v>0</v>
      </c>
      <c r="G165" s="66">
        <v>0</v>
      </c>
      <c r="H165" s="66">
        <f t="shared" si="45"/>
        <v>13217.82</v>
      </c>
      <c r="I165" s="66">
        <v>1712.05</v>
      </c>
      <c r="J165" s="66">
        <v>11505.77</v>
      </c>
      <c r="K165" s="66">
        <v>0</v>
      </c>
      <c r="L165" s="66">
        <v>0</v>
      </c>
      <c r="M165" s="66">
        <f t="shared" ref="M165:M220" si="51">IFERROR(H165/C165*100,"-")</f>
        <v>84.924888188417853</v>
      </c>
      <c r="N165" s="66">
        <f t="shared" si="46"/>
        <v>2346.3099999999995</v>
      </c>
      <c r="O165" s="66">
        <f t="shared" ref="O165:O220" si="52">IFERROR(I165/D165*100,"-")</f>
        <v>100</v>
      </c>
      <c r="P165" s="66">
        <f t="shared" si="47"/>
        <v>0</v>
      </c>
      <c r="Q165" s="66">
        <f t="shared" ref="Q165:Q220" si="53">IFERROR(J165/E165*100,"-")</f>
        <v>83.061677379859205</v>
      </c>
      <c r="R165" s="66">
        <f t="shared" si="48"/>
        <v>2346.3099999999995</v>
      </c>
      <c r="S165" s="66" t="str">
        <f t="shared" ref="S165:S220" si="54">IFERROR(K165/F165*100,"-")</f>
        <v>-</v>
      </c>
      <c r="T165" s="66">
        <f t="shared" si="49"/>
        <v>0</v>
      </c>
      <c r="U165" s="152" t="s">
        <v>739</v>
      </c>
    </row>
    <row r="166" spans="1:21" s="90" customFormat="1" ht="36.75" customHeight="1" outlineLevel="3" x14ac:dyDescent="0.25">
      <c r="A166" s="69"/>
      <c r="B166" s="178" t="s">
        <v>366</v>
      </c>
      <c r="C166" s="66">
        <f t="shared" si="44"/>
        <v>11185.55</v>
      </c>
      <c r="D166" s="66">
        <v>11185.55</v>
      </c>
      <c r="E166" s="66">
        <v>0</v>
      </c>
      <c r="F166" s="66">
        <v>0</v>
      </c>
      <c r="G166" s="66">
        <v>0</v>
      </c>
      <c r="H166" s="66">
        <f t="shared" si="45"/>
        <v>0</v>
      </c>
      <c r="I166" s="66">
        <v>0</v>
      </c>
      <c r="J166" s="66">
        <v>0</v>
      </c>
      <c r="K166" s="66">
        <v>0</v>
      </c>
      <c r="L166" s="66">
        <v>0</v>
      </c>
      <c r="M166" s="66">
        <f t="shared" si="51"/>
        <v>0</v>
      </c>
      <c r="N166" s="66">
        <f t="shared" si="46"/>
        <v>11185.55</v>
      </c>
      <c r="O166" s="66">
        <f t="shared" si="52"/>
        <v>0</v>
      </c>
      <c r="P166" s="66">
        <f t="shared" si="47"/>
        <v>11185.55</v>
      </c>
      <c r="Q166" s="66" t="str">
        <f t="shared" si="53"/>
        <v>-</v>
      </c>
      <c r="R166" s="66">
        <f t="shared" si="48"/>
        <v>0</v>
      </c>
      <c r="S166" s="66" t="str">
        <f t="shared" si="54"/>
        <v>-</v>
      </c>
      <c r="T166" s="66">
        <f t="shared" si="49"/>
        <v>0</v>
      </c>
      <c r="U166" s="152" t="s">
        <v>738</v>
      </c>
    </row>
    <row r="167" spans="1:21" s="90" customFormat="1" ht="60.75" customHeight="1" outlineLevel="2" x14ac:dyDescent="0.25">
      <c r="A167" s="69"/>
      <c r="B167" s="178" t="s">
        <v>885</v>
      </c>
      <c r="C167" s="66">
        <f>SUM(D167:F167)</f>
        <v>22045.040000000001</v>
      </c>
      <c r="D167" s="66">
        <f>SUM(D168:D173)</f>
        <v>11433.74</v>
      </c>
      <c r="E167" s="66">
        <f>SUM(E168:E173)</f>
        <v>10611.3</v>
      </c>
      <c r="F167" s="66">
        <f>SUM(F168:F173)</f>
        <v>0</v>
      </c>
      <c r="G167" s="66">
        <v>0</v>
      </c>
      <c r="H167" s="66">
        <f t="shared" si="45"/>
        <v>306.59000000000003</v>
      </c>
      <c r="I167" s="66">
        <f>SUM(I168:I173)</f>
        <v>306.59000000000003</v>
      </c>
      <c r="J167" s="66">
        <f>SUM(J168:J173)</f>
        <v>0</v>
      </c>
      <c r="K167" s="66">
        <f>SUM(K168:K173)</f>
        <v>0</v>
      </c>
      <c r="L167" s="66">
        <v>0</v>
      </c>
      <c r="M167" s="66">
        <f t="shared" ref="M167:M172" si="55">IFERROR(H167/C167*100,"-")</f>
        <v>1.3907436774893582</v>
      </c>
      <c r="N167" s="66">
        <f>C167-H167</f>
        <v>21738.45</v>
      </c>
      <c r="O167" s="66">
        <f t="shared" ref="O167:O172" si="56">IFERROR(I167/D167*100,"-")</f>
        <v>2.6814498143214736</v>
      </c>
      <c r="P167" s="66">
        <f t="shared" ref="P167:P172" si="57">D167-I167</f>
        <v>11127.15</v>
      </c>
      <c r="Q167" s="66">
        <f t="shared" ref="Q167:Q172" si="58">IFERROR(J167/E167*100,"-")</f>
        <v>0</v>
      </c>
      <c r="R167" s="66">
        <f>E167-J167</f>
        <v>10611.3</v>
      </c>
      <c r="S167" s="66" t="str">
        <f t="shared" ref="S167:S172" si="59">IFERROR(K167/F167*100,"-")</f>
        <v>-</v>
      </c>
      <c r="T167" s="66">
        <f t="shared" ref="T167:T172" si="60">F167-K167</f>
        <v>0</v>
      </c>
      <c r="U167" s="152"/>
    </row>
    <row r="168" spans="1:21" s="90" customFormat="1" ht="95.25" customHeight="1" outlineLevel="3" x14ac:dyDescent="0.25">
      <c r="A168" s="69"/>
      <c r="B168" s="178" t="s">
        <v>367</v>
      </c>
      <c r="C168" s="66">
        <f t="shared" si="44"/>
        <v>13264.099999999999</v>
      </c>
      <c r="D168" s="66">
        <v>2652.8</v>
      </c>
      <c r="E168" s="66">
        <v>10611.3</v>
      </c>
      <c r="F168" s="66">
        <v>0</v>
      </c>
      <c r="G168" s="66">
        <v>0</v>
      </c>
      <c r="H168" s="66">
        <f t="shared" si="45"/>
        <v>0</v>
      </c>
      <c r="I168" s="66"/>
      <c r="J168" s="66"/>
      <c r="K168" s="66">
        <v>0</v>
      </c>
      <c r="L168" s="66">
        <v>0</v>
      </c>
      <c r="M168" s="66">
        <f t="shared" si="55"/>
        <v>0</v>
      </c>
      <c r="N168" s="66">
        <f>C168-H168</f>
        <v>13264.099999999999</v>
      </c>
      <c r="O168" s="66">
        <f t="shared" si="56"/>
        <v>0</v>
      </c>
      <c r="P168" s="66">
        <f t="shared" si="57"/>
        <v>2652.8</v>
      </c>
      <c r="Q168" s="66">
        <f t="shared" si="58"/>
        <v>0</v>
      </c>
      <c r="R168" s="66">
        <f>E168-J168</f>
        <v>10611.3</v>
      </c>
      <c r="S168" s="66" t="str">
        <f t="shared" si="59"/>
        <v>-</v>
      </c>
      <c r="T168" s="66">
        <f t="shared" si="60"/>
        <v>0</v>
      </c>
      <c r="U168" s="152" t="s">
        <v>948</v>
      </c>
    </row>
    <row r="169" spans="1:21" s="90" customFormat="1" ht="77.25" customHeight="1" outlineLevel="3" x14ac:dyDescent="0.25">
      <c r="A169" s="69"/>
      <c r="B169" s="178" t="s">
        <v>734</v>
      </c>
      <c r="C169" s="66">
        <f t="shared" si="44"/>
        <v>600</v>
      </c>
      <c r="D169" s="66">
        <v>600</v>
      </c>
      <c r="E169" s="66">
        <v>0</v>
      </c>
      <c r="F169" s="66">
        <v>0</v>
      </c>
      <c r="G169" s="66">
        <v>0</v>
      </c>
      <c r="H169" s="66">
        <f t="shared" si="45"/>
        <v>0</v>
      </c>
      <c r="I169" s="66">
        <v>0</v>
      </c>
      <c r="J169" s="66">
        <v>0</v>
      </c>
      <c r="K169" s="66">
        <v>0</v>
      </c>
      <c r="L169" s="66">
        <v>0</v>
      </c>
      <c r="M169" s="66">
        <f t="shared" si="55"/>
        <v>0</v>
      </c>
      <c r="N169" s="66">
        <f>C169-H169</f>
        <v>600</v>
      </c>
      <c r="O169" s="66">
        <f t="shared" si="56"/>
        <v>0</v>
      </c>
      <c r="P169" s="66">
        <f t="shared" si="57"/>
        <v>600</v>
      </c>
      <c r="Q169" s="66" t="str">
        <f t="shared" si="58"/>
        <v>-</v>
      </c>
      <c r="R169" s="66">
        <f>E169-J169</f>
        <v>0</v>
      </c>
      <c r="S169" s="66" t="str">
        <f t="shared" si="59"/>
        <v>-</v>
      </c>
      <c r="T169" s="66">
        <f t="shared" si="60"/>
        <v>0</v>
      </c>
      <c r="U169" s="152" t="s">
        <v>949</v>
      </c>
    </row>
    <row r="170" spans="1:21" s="90" customFormat="1" ht="50.25" customHeight="1" outlineLevel="3" x14ac:dyDescent="0.25">
      <c r="A170" s="69"/>
      <c r="B170" s="178" t="s">
        <v>735</v>
      </c>
      <c r="C170" s="66">
        <f t="shared" si="44"/>
        <v>180.94</v>
      </c>
      <c r="D170" s="66">
        <v>180.94</v>
      </c>
      <c r="E170" s="66">
        <v>0</v>
      </c>
      <c r="F170" s="66">
        <v>0</v>
      </c>
      <c r="G170" s="66">
        <v>0</v>
      </c>
      <c r="H170" s="66">
        <f t="shared" si="45"/>
        <v>120.94</v>
      </c>
      <c r="I170" s="66">
        <v>120.94</v>
      </c>
      <c r="J170" s="66">
        <v>0</v>
      </c>
      <c r="K170" s="66">
        <v>0</v>
      </c>
      <c r="L170" s="66">
        <v>0</v>
      </c>
      <c r="M170" s="66">
        <f t="shared" si="55"/>
        <v>66.839836409859615</v>
      </c>
      <c r="N170" s="66">
        <v>0</v>
      </c>
      <c r="O170" s="66">
        <f t="shared" si="56"/>
        <v>66.839836409859615</v>
      </c>
      <c r="P170" s="66">
        <f t="shared" si="57"/>
        <v>60</v>
      </c>
      <c r="Q170" s="66" t="str">
        <f t="shared" si="58"/>
        <v>-</v>
      </c>
      <c r="R170" s="66">
        <f>E170-J170</f>
        <v>0</v>
      </c>
      <c r="S170" s="66" t="str">
        <f t="shared" si="59"/>
        <v>-</v>
      </c>
      <c r="T170" s="66">
        <f t="shared" si="60"/>
        <v>0</v>
      </c>
      <c r="U170" s="152" t="s">
        <v>950</v>
      </c>
    </row>
    <row r="171" spans="1:21" s="90" customFormat="1" ht="59.25" customHeight="1" outlineLevel="3" x14ac:dyDescent="0.25">
      <c r="A171" s="69"/>
      <c r="B171" s="178" t="s">
        <v>36</v>
      </c>
      <c r="C171" s="66">
        <f t="shared" si="44"/>
        <v>5000</v>
      </c>
      <c r="D171" s="66">
        <v>5000</v>
      </c>
      <c r="E171" s="66">
        <v>0</v>
      </c>
      <c r="F171" s="66">
        <v>0</v>
      </c>
      <c r="G171" s="66">
        <v>0</v>
      </c>
      <c r="H171" s="66">
        <f t="shared" si="45"/>
        <v>185.65</v>
      </c>
      <c r="I171" s="66">
        <v>185.65</v>
      </c>
      <c r="J171" s="66">
        <v>0</v>
      </c>
      <c r="K171" s="66">
        <v>0</v>
      </c>
      <c r="L171" s="66">
        <v>0</v>
      </c>
      <c r="M171" s="66">
        <f t="shared" si="55"/>
        <v>3.7130000000000005</v>
      </c>
      <c r="N171" s="66">
        <v>0</v>
      </c>
      <c r="O171" s="66">
        <f t="shared" si="56"/>
        <v>3.7130000000000005</v>
      </c>
      <c r="P171" s="66">
        <f t="shared" si="57"/>
        <v>4814.3500000000004</v>
      </c>
      <c r="Q171" s="66" t="str">
        <f t="shared" si="58"/>
        <v>-</v>
      </c>
      <c r="R171" s="66">
        <f>E171-J171</f>
        <v>0</v>
      </c>
      <c r="S171" s="66" t="str">
        <f t="shared" si="59"/>
        <v>-</v>
      </c>
      <c r="T171" s="66">
        <f t="shared" si="60"/>
        <v>0</v>
      </c>
      <c r="U171" s="152" t="s">
        <v>951</v>
      </c>
    </row>
    <row r="172" spans="1:21" s="90" customFormat="1" ht="27" outlineLevel="3" x14ac:dyDescent="0.25">
      <c r="A172" s="69"/>
      <c r="B172" s="178" t="s">
        <v>736</v>
      </c>
      <c r="C172" s="66">
        <f t="shared" si="44"/>
        <v>500</v>
      </c>
      <c r="D172" s="66">
        <v>500</v>
      </c>
      <c r="E172" s="66">
        <v>0</v>
      </c>
      <c r="F172" s="66">
        <v>0</v>
      </c>
      <c r="G172" s="66">
        <v>0</v>
      </c>
      <c r="H172" s="66">
        <f t="shared" si="45"/>
        <v>0</v>
      </c>
      <c r="I172" s="66">
        <v>0</v>
      </c>
      <c r="J172" s="66">
        <v>0</v>
      </c>
      <c r="K172" s="66">
        <v>0</v>
      </c>
      <c r="L172" s="66">
        <v>0</v>
      </c>
      <c r="M172" s="66">
        <f t="shared" si="55"/>
        <v>0</v>
      </c>
      <c r="N172" s="66">
        <v>0</v>
      </c>
      <c r="O172" s="66">
        <f t="shared" si="56"/>
        <v>0</v>
      </c>
      <c r="P172" s="66">
        <f t="shared" si="57"/>
        <v>500</v>
      </c>
      <c r="Q172" s="66" t="str">
        <f t="shared" si="58"/>
        <v>-</v>
      </c>
      <c r="R172" s="66">
        <v>0</v>
      </c>
      <c r="S172" s="66" t="str">
        <f t="shared" si="59"/>
        <v>-</v>
      </c>
      <c r="T172" s="66">
        <f t="shared" si="60"/>
        <v>0</v>
      </c>
      <c r="U172" s="152"/>
    </row>
    <row r="173" spans="1:21" s="90" customFormat="1" ht="31.5" customHeight="1" outlineLevel="3" x14ac:dyDescent="0.25">
      <c r="A173" s="69"/>
      <c r="B173" s="178" t="s">
        <v>737</v>
      </c>
      <c r="C173" s="66">
        <f t="shared" si="44"/>
        <v>2500</v>
      </c>
      <c r="D173" s="66">
        <v>2500</v>
      </c>
      <c r="E173" s="66">
        <v>0</v>
      </c>
      <c r="F173" s="66">
        <v>0</v>
      </c>
      <c r="G173" s="66">
        <v>0</v>
      </c>
      <c r="H173" s="66">
        <f t="shared" si="45"/>
        <v>0</v>
      </c>
      <c r="I173" s="66">
        <v>0</v>
      </c>
      <c r="J173" s="66">
        <v>0</v>
      </c>
      <c r="K173" s="66">
        <v>0</v>
      </c>
      <c r="L173" s="66">
        <v>0</v>
      </c>
      <c r="M173" s="66">
        <f t="shared" si="51"/>
        <v>0</v>
      </c>
      <c r="N173" s="66">
        <f t="shared" si="46"/>
        <v>2500</v>
      </c>
      <c r="O173" s="66">
        <f t="shared" si="52"/>
        <v>0</v>
      </c>
      <c r="P173" s="66">
        <f t="shared" si="47"/>
        <v>2500</v>
      </c>
      <c r="Q173" s="66" t="str">
        <f t="shared" si="53"/>
        <v>-</v>
      </c>
      <c r="R173" s="66">
        <f t="shared" si="48"/>
        <v>0</v>
      </c>
      <c r="S173" s="66" t="str">
        <f t="shared" si="54"/>
        <v>-</v>
      </c>
      <c r="T173" s="66">
        <f t="shared" si="49"/>
        <v>0</v>
      </c>
      <c r="U173" s="152" t="s">
        <v>740</v>
      </c>
    </row>
    <row r="174" spans="1:21" s="90" customFormat="1" ht="40.5" outlineLevel="1" x14ac:dyDescent="0.25">
      <c r="A174" s="67"/>
      <c r="B174" s="129" t="s">
        <v>368</v>
      </c>
      <c r="C174" s="117">
        <f t="shared" si="44"/>
        <v>6832.17</v>
      </c>
      <c r="D174" s="117">
        <f>D175</f>
        <v>751.55</v>
      </c>
      <c r="E174" s="117">
        <f t="shared" ref="E174:K175" si="61">E175</f>
        <v>6080.62</v>
      </c>
      <c r="F174" s="117">
        <f t="shared" si="61"/>
        <v>0</v>
      </c>
      <c r="G174" s="117">
        <f t="shared" si="61"/>
        <v>0</v>
      </c>
      <c r="H174" s="66">
        <f t="shared" si="45"/>
        <v>0</v>
      </c>
      <c r="I174" s="117">
        <f t="shared" si="61"/>
        <v>0</v>
      </c>
      <c r="J174" s="117">
        <f t="shared" si="61"/>
        <v>0</v>
      </c>
      <c r="K174" s="117">
        <f t="shared" si="61"/>
        <v>0</v>
      </c>
      <c r="L174" s="117">
        <f>SUM(L175:L175)</f>
        <v>0</v>
      </c>
      <c r="M174" s="117">
        <f t="shared" si="51"/>
        <v>0</v>
      </c>
      <c r="N174" s="117">
        <f t="shared" si="46"/>
        <v>6832.17</v>
      </c>
      <c r="O174" s="117">
        <f t="shared" si="52"/>
        <v>0</v>
      </c>
      <c r="P174" s="117">
        <f t="shared" si="47"/>
        <v>751.55</v>
      </c>
      <c r="Q174" s="117">
        <f t="shared" si="53"/>
        <v>0</v>
      </c>
      <c r="R174" s="117">
        <f t="shared" si="48"/>
        <v>6080.62</v>
      </c>
      <c r="S174" s="117" t="str">
        <f t="shared" si="54"/>
        <v>-</v>
      </c>
      <c r="T174" s="117">
        <f t="shared" si="49"/>
        <v>0</v>
      </c>
      <c r="U174" s="152"/>
    </row>
    <row r="175" spans="1:21" s="90" customFormat="1" ht="40.5" outlineLevel="2" x14ac:dyDescent="0.25">
      <c r="A175" s="69"/>
      <c r="B175" s="178" t="s">
        <v>886</v>
      </c>
      <c r="C175" s="66">
        <f>SUM(D175:F175)</f>
        <v>6832.17</v>
      </c>
      <c r="D175" s="66">
        <f>D176</f>
        <v>751.55</v>
      </c>
      <c r="E175" s="66">
        <f t="shared" si="61"/>
        <v>6080.62</v>
      </c>
      <c r="F175" s="66">
        <f t="shared" si="61"/>
        <v>0</v>
      </c>
      <c r="G175" s="66">
        <v>0</v>
      </c>
      <c r="H175" s="117">
        <f t="shared" si="45"/>
        <v>0</v>
      </c>
      <c r="I175" s="66">
        <f>I176</f>
        <v>0</v>
      </c>
      <c r="J175" s="66">
        <f t="shared" si="61"/>
        <v>0</v>
      </c>
      <c r="K175" s="66">
        <f t="shared" si="61"/>
        <v>0</v>
      </c>
      <c r="L175" s="66">
        <v>0</v>
      </c>
      <c r="M175" s="66">
        <f>IFERROR(H175/C175*100,"-")</f>
        <v>0</v>
      </c>
      <c r="N175" s="66">
        <f>C175-H175</f>
        <v>6832.17</v>
      </c>
      <c r="O175" s="66">
        <f>IFERROR(I175/D175*100,"-")</f>
        <v>0</v>
      </c>
      <c r="P175" s="66">
        <f>D175-I175</f>
        <v>751.55</v>
      </c>
      <c r="Q175" s="66">
        <f>IFERROR(J175/E175*100,"-")</f>
        <v>0</v>
      </c>
      <c r="R175" s="66">
        <f>E175-J175</f>
        <v>6080.62</v>
      </c>
      <c r="S175" s="66" t="str">
        <f>IFERROR(K175/F175*100,"-")</f>
        <v>-</v>
      </c>
      <c r="T175" s="66">
        <f>F175-K175</f>
        <v>0</v>
      </c>
      <c r="U175" s="163"/>
    </row>
    <row r="176" spans="1:21" s="90" customFormat="1" ht="20.25" customHeight="1" outlineLevel="3" x14ac:dyDescent="0.25">
      <c r="A176" s="69"/>
      <c r="B176" s="178" t="s">
        <v>369</v>
      </c>
      <c r="C176" s="66">
        <f>SUM(D176:F176)</f>
        <v>6832.17</v>
      </c>
      <c r="D176" s="66">
        <v>751.55</v>
      </c>
      <c r="E176" s="66">
        <v>6080.62</v>
      </c>
      <c r="F176" s="66">
        <v>0</v>
      </c>
      <c r="G176" s="66"/>
      <c r="H176" s="66">
        <f>SUM(I176:K176)</f>
        <v>0</v>
      </c>
      <c r="I176" s="66">
        <v>0</v>
      </c>
      <c r="J176" s="66">
        <v>0</v>
      </c>
      <c r="K176" s="66">
        <v>0</v>
      </c>
      <c r="L176" s="66"/>
      <c r="M176" s="66">
        <f>IFERROR(H176/C176*100,"-")</f>
        <v>0</v>
      </c>
      <c r="N176" s="66">
        <f>C176-H176</f>
        <v>6832.17</v>
      </c>
      <c r="O176" s="66">
        <f>IFERROR(I176/D176*100,"-")</f>
        <v>0</v>
      </c>
      <c r="P176" s="66">
        <f>D176-I176</f>
        <v>751.55</v>
      </c>
      <c r="Q176" s="66">
        <f>IFERROR(J176/E176*100,"-")</f>
        <v>0</v>
      </c>
      <c r="R176" s="66">
        <f>E176-J176</f>
        <v>6080.62</v>
      </c>
      <c r="S176" s="66" t="str">
        <f>IFERROR(K176/F176*100,"-")</f>
        <v>-</v>
      </c>
      <c r="T176" s="66">
        <f>F176-K176</f>
        <v>0</v>
      </c>
      <c r="U176" s="163" t="s">
        <v>952</v>
      </c>
    </row>
    <row r="177" spans="1:21" s="90" customFormat="1" ht="33.75" customHeight="1" outlineLevel="1" x14ac:dyDescent="0.25">
      <c r="A177" s="67"/>
      <c r="B177" s="129" t="s">
        <v>38</v>
      </c>
      <c r="C177" s="117">
        <f>SUM(D177:F177)</f>
        <v>1153.9000000000001</v>
      </c>
      <c r="D177" s="117">
        <f>SUM(D178:D178)</f>
        <v>54.5</v>
      </c>
      <c r="E177" s="117">
        <f>SUM(E178:E178)</f>
        <v>1099.4000000000001</v>
      </c>
      <c r="F177" s="117">
        <f>SUM(F178:F178)</f>
        <v>0</v>
      </c>
      <c r="G177" s="117"/>
      <c r="H177" s="117">
        <f t="shared" si="45"/>
        <v>0</v>
      </c>
      <c r="I177" s="117">
        <f>SUM(I178:I178)</f>
        <v>0</v>
      </c>
      <c r="J177" s="117">
        <f>SUM(J178:J178)</f>
        <v>0</v>
      </c>
      <c r="K177" s="117">
        <f>SUM(K178:K178)</f>
        <v>0</v>
      </c>
      <c r="L177" s="117"/>
      <c r="M177" s="117">
        <f t="shared" si="51"/>
        <v>0</v>
      </c>
      <c r="N177" s="117">
        <f t="shared" si="46"/>
        <v>1153.9000000000001</v>
      </c>
      <c r="O177" s="117">
        <f>IFERROR(I177/D177*100,"-")</f>
        <v>0</v>
      </c>
      <c r="P177" s="117">
        <f t="shared" si="47"/>
        <v>54.5</v>
      </c>
      <c r="Q177" s="117">
        <f t="shared" si="53"/>
        <v>0</v>
      </c>
      <c r="R177" s="117">
        <f t="shared" si="48"/>
        <v>1099.4000000000001</v>
      </c>
      <c r="S177" s="117" t="str">
        <f t="shared" si="54"/>
        <v>-</v>
      </c>
      <c r="T177" s="117">
        <f t="shared" si="49"/>
        <v>0</v>
      </c>
      <c r="U177" s="152"/>
    </row>
    <row r="178" spans="1:21" s="90" customFormat="1" ht="40.5" outlineLevel="2" x14ac:dyDescent="0.25">
      <c r="A178" s="43"/>
      <c r="B178" s="178" t="s">
        <v>887</v>
      </c>
      <c r="C178" s="66">
        <f t="shared" si="44"/>
        <v>1153.9000000000001</v>
      </c>
      <c r="D178" s="66">
        <v>54.5</v>
      </c>
      <c r="E178" s="66">
        <v>1099.4000000000001</v>
      </c>
      <c r="F178" s="66">
        <v>0</v>
      </c>
      <c r="G178" s="66"/>
      <c r="H178" s="66">
        <f t="shared" si="45"/>
        <v>0</v>
      </c>
      <c r="I178" s="66">
        <v>0</v>
      </c>
      <c r="J178" s="66">
        <v>0</v>
      </c>
      <c r="K178" s="66">
        <v>0</v>
      </c>
      <c r="L178" s="66"/>
      <c r="M178" s="66">
        <f>IFERROR(H178/C178*100,"-")</f>
        <v>0</v>
      </c>
      <c r="N178" s="66">
        <f>C178-H178</f>
        <v>1153.9000000000001</v>
      </c>
      <c r="O178" s="66">
        <f>IFERROR(I178/D178*100,"-")</f>
        <v>0</v>
      </c>
      <c r="P178" s="66">
        <f>D178-I178</f>
        <v>54.5</v>
      </c>
      <c r="Q178" s="66">
        <f>IFERROR(J178/E178*100,"-")</f>
        <v>0</v>
      </c>
      <c r="R178" s="66">
        <f>E178-J178</f>
        <v>1099.4000000000001</v>
      </c>
      <c r="S178" s="66" t="str">
        <f>IFERROR(K178/F178*100,"-")</f>
        <v>-</v>
      </c>
      <c r="T178" s="66">
        <f>F178-K178</f>
        <v>0</v>
      </c>
      <c r="U178" s="152" t="s">
        <v>370</v>
      </c>
    </row>
    <row r="179" spans="1:21" s="88" customFormat="1" ht="60.75" customHeight="1" x14ac:dyDescent="0.25">
      <c r="A179" s="111">
        <v>12</v>
      </c>
      <c r="B179" s="73" t="s">
        <v>43</v>
      </c>
      <c r="C179" s="35">
        <f t="shared" si="44"/>
        <v>243825.6</v>
      </c>
      <c r="D179" s="35">
        <f>D180+D188+D190+D192+D193</f>
        <v>172606.5</v>
      </c>
      <c r="E179" s="35">
        <f>E180+E188+E190+E192+E193</f>
        <v>71219.100000000006</v>
      </c>
      <c r="F179" s="35">
        <f>F180+F188+F190+F192+F193</f>
        <v>0</v>
      </c>
      <c r="G179" s="35">
        <f>G180+G188+G190+G192+G193</f>
        <v>0</v>
      </c>
      <c r="H179" s="35">
        <f>SUM(I179:K179)</f>
        <v>20390.400000000001</v>
      </c>
      <c r="I179" s="35">
        <f>I180+I188+I190+I192+I193</f>
        <v>11431.8</v>
      </c>
      <c r="J179" s="35">
        <f>J180+J188+J190+J192+J193</f>
        <v>8958.6</v>
      </c>
      <c r="K179" s="35">
        <f>K180+K188+K190+K192+K193</f>
        <v>0</v>
      </c>
      <c r="L179" s="35">
        <f>L180+L190++L193</f>
        <v>0</v>
      </c>
      <c r="M179" s="35">
        <f t="shared" si="51"/>
        <v>8.3626985845620805</v>
      </c>
      <c r="N179" s="35">
        <f t="shared" si="46"/>
        <v>223435.2</v>
      </c>
      <c r="O179" s="35">
        <f t="shared" si="52"/>
        <v>6.6230414265974913</v>
      </c>
      <c r="P179" s="35">
        <f t="shared" si="47"/>
        <v>161174.70000000001</v>
      </c>
      <c r="Q179" s="35">
        <f t="shared" si="53"/>
        <v>12.578928967088885</v>
      </c>
      <c r="R179" s="35">
        <f t="shared" si="48"/>
        <v>62260.500000000007</v>
      </c>
      <c r="S179" s="35" t="str">
        <f t="shared" si="54"/>
        <v>-</v>
      </c>
      <c r="T179" s="35">
        <f t="shared" si="49"/>
        <v>0</v>
      </c>
      <c r="U179" s="151"/>
    </row>
    <row r="180" spans="1:21" s="90" customFormat="1" ht="40.5" outlineLevel="1" x14ac:dyDescent="0.25">
      <c r="A180" s="67"/>
      <c r="B180" s="129" t="s">
        <v>41</v>
      </c>
      <c r="C180" s="79">
        <f>SUM(D180:F180)</f>
        <v>101342</v>
      </c>
      <c r="D180" s="79">
        <f>D181+D186+D187</f>
        <v>30122.9</v>
      </c>
      <c r="E180" s="79">
        <f>E181+E186+E187</f>
        <v>71219.100000000006</v>
      </c>
      <c r="F180" s="79">
        <f>F181+F186+F187</f>
        <v>0</v>
      </c>
      <c r="G180" s="79">
        <f>G181+G186+G187</f>
        <v>0</v>
      </c>
      <c r="H180" s="79">
        <f>SUM(I180:K180)</f>
        <v>10502</v>
      </c>
      <c r="I180" s="79">
        <f>I181+I186+I187</f>
        <v>1543.4</v>
      </c>
      <c r="J180" s="79">
        <f>J181+J186+J187</f>
        <v>8958.6</v>
      </c>
      <c r="K180" s="79">
        <f>K181+K186+K187</f>
        <v>0</v>
      </c>
      <c r="L180" s="79">
        <f>SUM(L181:L187)</f>
        <v>0</v>
      </c>
      <c r="M180" s="66">
        <f>IFERROR(H180/C180*100,"-")</f>
        <v>10.362929486293936</v>
      </c>
      <c r="N180" s="66">
        <f t="shared" si="46"/>
        <v>90840</v>
      </c>
      <c r="O180" s="66">
        <f t="shared" si="52"/>
        <v>5.1236766712368338</v>
      </c>
      <c r="P180" s="66">
        <f t="shared" si="47"/>
        <v>28579.5</v>
      </c>
      <c r="Q180" s="66">
        <f t="shared" si="53"/>
        <v>12.578928967088885</v>
      </c>
      <c r="R180" s="66">
        <f t="shared" si="48"/>
        <v>62260.500000000007</v>
      </c>
      <c r="S180" s="66" t="str">
        <f t="shared" si="54"/>
        <v>-</v>
      </c>
      <c r="T180" s="66">
        <f t="shared" si="49"/>
        <v>0</v>
      </c>
      <c r="U180" s="152"/>
    </row>
    <row r="181" spans="1:21" s="90" customFormat="1" ht="54" customHeight="1" outlineLevel="2" x14ac:dyDescent="0.25">
      <c r="A181" s="170"/>
      <c r="B181" s="46" t="s">
        <v>888</v>
      </c>
      <c r="C181" s="66">
        <f t="shared" si="44"/>
        <v>65450.6</v>
      </c>
      <c r="D181" s="66">
        <f t="shared" ref="D181:L181" si="62">SUM(D182:D185)</f>
        <v>26246.9</v>
      </c>
      <c r="E181" s="66">
        <f t="shared" si="62"/>
        <v>39203.699999999997</v>
      </c>
      <c r="F181" s="66">
        <f t="shared" si="62"/>
        <v>0</v>
      </c>
      <c r="G181" s="66">
        <f t="shared" si="62"/>
        <v>0</v>
      </c>
      <c r="H181" s="66">
        <f t="shared" si="62"/>
        <v>0</v>
      </c>
      <c r="I181" s="66">
        <f t="shared" si="62"/>
        <v>0</v>
      </c>
      <c r="J181" s="66">
        <f t="shared" si="62"/>
        <v>0</v>
      </c>
      <c r="K181" s="66">
        <f t="shared" si="62"/>
        <v>0</v>
      </c>
      <c r="L181" s="66">
        <f t="shared" si="62"/>
        <v>0</v>
      </c>
      <c r="M181" s="66">
        <f>IFERROR(H181/C181*100,"-")</f>
        <v>0</v>
      </c>
      <c r="N181" s="66">
        <f>C181-H181</f>
        <v>65450.6</v>
      </c>
      <c r="O181" s="66">
        <f t="shared" ref="O181:O186" si="63">IFERROR(I181/D181*100,"-")</f>
        <v>0</v>
      </c>
      <c r="P181" s="66">
        <f t="shared" si="47"/>
        <v>26246.9</v>
      </c>
      <c r="Q181" s="66">
        <f t="shared" ref="Q181:Q186" si="64">IFERROR(J181/E181*100,"-")</f>
        <v>0</v>
      </c>
      <c r="R181" s="66">
        <f t="shared" si="48"/>
        <v>39203.699999999997</v>
      </c>
      <c r="S181" s="66" t="str">
        <f>IFERROR(K181/F181*100,"-")</f>
        <v>-</v>
      </c>
      <c r="T181" s="66">
        <f t="shared" si="49"/>
        <v>0</v>
      </c>
      <c r="U181" s="152"/>
    </row>
    <row r="182" spans="1:21" s="90" customFormat="1" ht="54" outlineLevel="3" x14ac:dyDescent="0.25">
      <c r="A182" s="170"/>
      <c r="B182" s="46" t="s">
        <v>371</v>
      </c>
      <c r="C182" s="66">
        <f t="shared" si="44"/>
        <v>980</v>
      </c>
      <c r="D182" s="66">
        <v>980</v>
      </c>
      <c r="E182" s="66"/>
      <c r="F182" s="66"/>
      <c r="G182" s="66"/>
      <c r="H182" s="66">
        <f t="shared" si="45"/>
        <v>0</v>
      </c>
      <c r="I182" s="66">
        <v>0</v>
      </c>
      <c r="J182" s="66"/>
      <c r="K182" s="66"/>
      <c r="L182" s="66"/>
      <c r="M182" s="66">
        <f>IFERROR(H182/C182*100,"-")</f>
        <v>0</v>
      </c>
      <c r="N182" s="66">
        <f>C182-H182</f>
        <v>980</v>
      </c>
      <c r="O182" s="66">
        <f t="shared" si="63"/>
        <v>0</v>
      </c>
      <c r="P182" s="66">
        <f>D182-I182</f>
        <v>980</v>
      </c>
      <c r="Q182" s="66" t="str">
        <f t="shared" si="64"/>
        <v>-</v>
      </c>
      <c r="R182" s="66">
        <f>E182-J182</f>
        <v>0</v>
      </c>
      <c r="S182" s="66" t="str">
        <f>IFERROR(K182/F182*100,"-")</f>
        <v>-</v>
      </c>
      <c r="T182" s="66">
        <f>F182-K182</f>
        <v>0</v>
      </c>
      <c r="U182" s="152" t="s">
        <v>664</v>
      </c>
    </row>
    <row r="183" spans="1:21" s="90" customFormat="1" ht="54" outlineLevel="3" x14ac:dyDescent="0.25">
      <c r="A183" s="170"/>
      <c r="B183" s="46" t="s">
        <v>372</v>
      </c>
      <c r="C183" s="66">
        <f t="shared" si="44"/>
        <v>42900</v>
      </c>
      <c r="D183" s="66">
        <v>22000</v>
      </c>
      <c r="E183" s="66">
        <v>20900</v>
      </c>
      <c r="F183" s="66"/>
      <c r="G183" s="66"/>
      <c r="H183" s="66">
        <f t="shared" si="45"/>
        <v>0</v>
      </c>
      <c r="I183" s="66">
        <v>0</v>
      </c>
      <c r="J183" s="66">
        <v>0</v>
      </c>
      <c r="K183" s="66">
        <v>0</v>
      </c>
      <c r="L183" s="66"/>
      <c r="M183" s="66">
        <f>IFERROR(H183/C183*100,"-")</f>
        <v>0</v>
      </c>
      <c r="N183" s="66">
        <f>C183-H183</f>
        <v>42900</v>
      </c>
      <c r="O183" s="66">
        <f t="shared" si="63"/>
        <v>0</v>
      </c>
      <c r="P183" s="66">
        <f>D183-I183</f>
        <v>22000</v>
      </c>
      <c r="Q183" s="66">
        <f t="shared" si="64"/>
        <v>0</v>
      </c>
      <c r="R183" s="66">
        <f>E183-J183</f>
        <v>20900</v>
      </c>
      <c r="S183" s="66" t="str">
        <f>IFERROR(K183/F183*100,"-")</f>
        <v>-</v>
      </c>
      <c r="T183" s="66">
        <f>F183-K183</f>
        <v>0</v>
      </c>
      <c r="U183" s="152" t="s">
        <v>665</v>
      </c>
    </row>
    <row r="184" spans="1:21" s="90" customFormat="1" ht="40.5" outlineLevel="3" x14ac:dyDescent="0.25">
      <c r="A184" s="170"/>
      <c r="B184" s="46" t="s">
        <v>662</v>
      </c>
      <c r="C184" s="66">
        <f t="shared" si="44"/>
        <v>2303.5</v>
      </c>
      <c r="D184" s="66">
        <v>2303.5</v>
      </c>
      <c r="E184" s="66">
        <v>0</v>
      </c>
      <c r="F184" s="66">
        <v>0</v>
      </c>
      <c r="G184" s="66">
        <v>0</v>
      </c>
      <c r="H184" s="66">
        <f t="shared" si="45"/>
        <v>0</v>
      </c>
      <c r="I184" s="66">
        <v>0</v>
      </c>
      <c r="J184" s="66">
        <v>0</v>
      </c>
      <c r="K184" s="66">
        <v>0</v>
      </c>
      <c r="L184" s="66">
        <v>0</v>
      </c>
      <c r="M184" s="66">
        <f t="shared" ref="M184:M189" si="65">IFERROR(H184/C184*100,"-")</f>
        <v>0</v>
      </c>
      <c r="N184" s="66">
        <f t="shared" si="46"/>
        <v>2303.5</v>
      </c>
      <c r="O184" s="66">
        <f t="shared" si="63"/>
        <v>0</v>
      </c>
      <c r="P184" s="66">
        <f t="shared" si="47"/>
        <v>2303.5</v>
      </c>
      <c r="Q184" s="66" t="str">
        <f t="shared" si="64"/>
        <v>-</v>
      </c>
      <c r="R184" s="66">
        <f t="shared" si="48"/>
        <v>0</v>
      </c>
      <c r="S184" s="66" t="str">
        <f t="shared" ref="S184:S189" si="66">IFERROR(K184/F184*100,"-")</f>
        <v>-</v>
      </c>
      <c r="T184" s="117">
        <f t="shared" si="49"/>
        <v>0</v>
      </c>
      <c r="U184" s="152" t="s">
        <v>953</v>
      </c>
    </row>
    <row r="185" spans="1:21" s="90" customFormat="1" ht="94.5" outlineLevel="3" x14ac:dyDescent="0.25">
      <c r="A185" s="170"/>
      <c r="B185" s="46" t="s">
        <v>663</v>
      </c>
      <c r="C185" s="66">
        <f t="shared" si="44"/>
        <v>19267.100000000002</v>
      </c>
      <c r="D185" s="66">
        <v>963.4</v>
      </c>
      <c r="E185" s="66">
        <v>18303.7</v>
      </c>
      <c r="F185" s="66">
        <v>0</v>
      </c>
      <c r="G185" s="66">
        <v>0</v>
      </c>
      <c r="H185" s="66">
        <f t="shared" si="45"/>
        <v>0</v>
      </c>
      <c r="I185" s="66">
        <v>0</v>
      </c>
      <c r="J185" s="66">
        <v>0</v>
      </c>
      <c r="K185" s="66">
        <v>0</v>
      </c>
      <c r="L185" s="66">
        <v>0</v>
      </c>
      <c r="M185" s="66">
        <f t="shared" si="65"/>
        <v>0</v>
      </c>
      <c r="N185" s="66">
        <v>0</v>
      </c>
      <c r="O185" s="66">
        <f t="shared" si="63"/>
        <v>0</v>
      </c>
      <c r="P185" s="66">
        <f t="shared" si="47"/>
        <v>963.4</v>
      </c>
      <c r="Q185" s="66">
        <f t="shared" si="64"/>
        <v>0</v>
      </c>
      <c r="R185" s="66">
        <f t="shared" si="48"/>
        <v>18303.7</v>
      </c>
      <c r="S185" s="66" t="str">
        <f t="shared" si="66"/>
        <v>-</v>
      </c>
      <c r="T185" s="117">
        <f t="shared" si="49"/>
        <v>0</v>
      </c>
      <c r="U185" s="152" t="s">
        <v>666</v>
      </c>
    </row>
    <row r="186" spans="1:21" s="90" customFormat="1" ht="81" outlineLevel="2" x14ac:dyDescent="0.25">
      <c r="A186" s="170"/>
      <c r="B186" s="46" t="s">
        <v>889</v>
      </c>
      <c r="C186" s="66">
        <f t="shared" si="44"/>
        <v>196.4</v>
      </c>
      <c r="D186" s="66">
        <v>0</v>
      </c>
      <c r="E186" s="66">
        <v>196.4</v>
      </c>
      <c r="F186" s="66">
        <v>0</v>
      </c>
      <c r="G186" s="66">
        <v>0</v>
      </c>
      <c r="H186" s="66">
        <f t="shared" si="45"/>
        <v>0</v>
      </c>
      <c r="I186" s="66">
        <v>0</v>
      </c>
      <c r="J186" s="66">
        <v>0</v>
      </c>
      <c r="K186" s="66">
        <v>0</v>
      </c>
      <c r="L186" s="66">
        <v>0</v>
      </c>
      <c r="M186" s="66">
        <f t="shared" si="65"/>
        <v>0</v>
      </c>
      <c r="N186" s="66">
        <f t="shared" si="46"/>
        <v>196.4</v>
      </c>
      <c r="O186" s="66" t="str">
        <f t="shared" si="63"/>
        <v>-</v>
      </c>
      <c r="P186" s="66">
        <f t="shared" si="47"/>
        <v>0</v>
      </c>
      <c r="Q186" s="66">
        <f t="shared" si="64"/>
        <v>0</v>
      </c>
      <c r="R186" s="66">
        <f t="shared" si="48"/>
        <v>196.4</v>
      </c>
      <c r="S186" s="66" t="str">
        <f t="shared" si="66"/>
        <v>-</v>
      </c>
      <c r="T186" s="117">
        <f t="shared" si="49"/>
        <v>0</v>
      </c>
      <c r="U186" s="152" t="s">
        <v>667</v>
      </c>
    </row>
    <row r="187" spans="1:21" s="90" customFormat="1" ht="67.5" outlineLevel="2" x14ac:dyDescent="0.25">
      <c r="A187" s="170"/>
      <c r="B187" s="46" t="s">
        <v>890</v>
      </c>
      <c r="C187" s="66">
        <f t="shared" si="44"/>
        <v>35695</v>
      </c>
      <c r="D187" s="66">
        <v>3876</v>
      </c>
      <c r="E187" s="66">
        <v>31819</v>
      </c>
      <c r="F187" s="66">
        <v>0</v>
      </c>
      <c r="G187" s="66">
        <v>0</v>
      </c>
      <c r="H187" s="66">
        <f t="shared" si="45"/>
        <v>10502</v>
      </c>
      <c r="I187" s="66">
        <v>1543.4</v>
      </c>
      <c r="J187" s="66">
        <v>8958.6</v>
      </c>
      <c r="K187" s="66">
        <v>0</v>
      </c>
      <c r="L187" s="66">
        <v>0</v>
      </c>
      <c r="M187" s="66">
        <f>IFERROR(H187/C187*100,"-")</f>
        <v>29.421487603305785</v>
      </c>
      <c r="N187" s="66">
        <f>C187-H187</f>
        <v>25193</v>
      </c>
      <c r="O187" s="66">
        <f>IFERROR(I187/E187*100,"-")</f>
        <v>4.8505609855746572</v>
      </c>
      <c r="P187" s="66">
        <f t="shared" si="47"/>
        <v>2332.6</v>
      </c>
      <c r="Q187" s="66" t="str">
        <f>IFERROR(J187/#REF!*100,"-")</f>
        <v>-</v>
      </c>
      <c r="R187" s="66">
        <f t="shared" si="48"/>
        <v>22860.400000000001</v>
      </c>
      <c r="S187" s="66" t="str">
        <f t="shared" si="66"/>
        <v>-</v>
      </c>
      <c r="T187" s="117">
        <f t="shared" si="49"/>
        <v>0</v>
      </c>
      <c r="U187" s="152" t="s">
        <v>667</v>
      </c>
    </row>
    <row r="188" spans="1:21" s="90" customFormat="1" ht="40.5" outlineLevel="2" x14ac:dyDescent="0.25">
      <c r="A188" s="170"/>
      <c r="B188" s="166" t="s">
        <v>42</v>
      </c>
      <c r="C188" s="66">
        <f t="shared" si="44"/>
        <v>70</v>
      </c>
      <c r="D188" s="66">
        <f>D189</f>
        <v>70</v>
      </c>
      <c r="E188" s="66">
        <f>E189</f>
        <v>0</v>
      </c>
      <c r="F188" s="66">
        <f>F189</f>
        <v>0</v>
      </c>
      <c r="G188" s="66">
        <f>G189</f>
        <v>0</v>
      </c>
      <c r="H188" s="66">
        <f t="shared" si="45"/>
        <v>0</v>
      </c>
      <c r="I188" s="66">
        <v>0</v>
      </c>
      <c r="J188" s="66">
        <v>0</v>
      </c>
      <c r="K188" s="66">
        <v>0</v>
      </c>
      <c r="L188" s="66">
        <v>0</v>
      </c>
      <c r="M188" s="66">
        <f t="shared" si="65"/>
        <v>0</v>
      </c>
      <c r="N188" s="66">
        <f>C188-H188</f>
        <v>70</v>
      </c>
      <c r="O188" s="66" t="str">
        <f>IFERROR(I188/E188*100,"-")</f>
        <v>-</v>
      </c>
      <c r="P188" s="66">
        <f t="shared" si="47"/>
        <v>70</v>
      </c>
      <c r="Q188" s="66" t="str">
        <f>IFERROR(J188/#REF!*100,"-")</f>
        <v>-</v>
      </c>
      <c r="R188" s="66">
        <f t="shared" si="48"/>
        <v>0</v>
      </c>
      <c r="S188" s="66" t="str">
        <f t="shared" si="66"/>
        <v>-</v>
      </c>
      <c r="T188" s="117">
        <f t="shared" si="49"/>
        <v>0</v>
      </c>
      <c r="U188" s="152"/>
    </row>
    <row r="189" spans="1:21" s="90" customFormat="1" ht="40.5" outlineLevel="2" x14ac:dyDescent="0.25">
      <c r="A189" s="7"/>
      <c r="B189" s="46" t="s">
        <v>668</v>
      </c>
      <c r="C189" s="66">
        <f t="shared" si="44"/>
        <v>70</v>
      </c>
      <c r="D189" s="66">
        <v>70</v>
      </c>
      <c r="E189" s="66">
        <v>0</v>
      </c>
      <c r="F189" s="66">
        <v>0</v>
      </c>
      <c r="G189" s="66">
        <v>0</v>
      </c>
      <c r="H189" s="66">
        <f t="shared" si="45"/>
        <v>0</v>
      </c>
      <c r="I189" s="66">
        <v>0</v>
      </c>
      <c r="J189" s="66">
        <v>0</v>
      </c>
      <c r="K189" s="66">
        <v>0</v>
      </c>
      <c r="L189" s="66">
        <v>0</v>
      </c>
      <c r="M189" s="66">
        <f t="shared" si="65"/>
        <v>0</v>
      </c>
      <c r="N189" s="66">
        <f>C189-H189</f>
        <v>70</v>
      </c>
      <c r="O189" s="66" t="str">
        <f>IFERROR(I189/E189*100,"-")</f>
        <v>-</v>
      </c>
      <c r="P189" s="66">
        <f t="shared" si="47"/>
        <v>70</v>
      </c>
      <c r="Q189" s="66" t="str">
        <f>IFERROR(J189/#REF!*100,"-")</f>
        <v>-</v>
      </c>
      <c r="R189" s="66">
        <f t="shared" si="48"/>
        <v>0</v>
      </c>
      <c r="S189" s="66" t="str">
        <f t="shared" si="66"/>
        <v>-</v>
      </c>
      <c r="T189" s="66">
        <f t="shared" si="49"/>
        <v>0</v>
      </c>
      <c r="U189" s="163" t="s">
        <v>762</v>
      </c>
    </row>
    <row r="190" spans="1:21" s="150" customFormat="1" ht="27" outlineLevel="1" x14ac:dyDescent="0.25">
      <c r="A190" s="67"/>
      <c r="B190" s="166" t="s">
        <v>373</v>
      </c>
      <c r="C190" s="117">
        <f>SUM(D190:F190)</f>
        <v>2456.9</v>
      </c>
      <c r="D190" s="117">
        <f>D191</f>
        <v>2456.9</v>
      </c>
      <c r="E190" s="117">
        <f>E191</f>
        <v>0</v>
      </c>
      <c r="F190" s="117">
        <f>F191</f>
        <v>0</v>
      </c>
      <c r="G190" s="117">
        <v>0</v>
      </c>
      <c r="H190" s="117">
        <f>SUM(I190:K190)</f>
        <v>2456.9</v>
      </c>
      <c r="I190" s="117">
        <f>I191</f>
        <v>2456.9</v>
      </c>
      <c r="J190" s="117">
        <f>J191</f>
        <v>0</v>
      </c>
      <c r="K190" s="117">
        <f>K191</f>
        <v>0</v>
      </c>
      <c r="L190" s="117">
        <v>0</v>
      </c>
      <c r="M190" s="117">
        <f>IFERROR(H190/C190*100,"-")</f>
        <v>100</v>
      </c>
      <c r="N190" s="117">
        <f t="shared" si="46"/>
        <v>0</v>
      </c>
      <c r="O190" s="117">
        <f>IFERROR(I190/D190*100,"-")</f>
        <v>100</v>
      </c>
      <c r="P190" s="117">
        <f t="shared" si="47"/>
        <v>0</v>
      </c>
      <c r="Q190" s="117" t="str">
        <f>IFERROR(J190/E190*100,"-")</f>
        <v>-</v>
      </c>
      <c r="R190" s="117">
        <f t="shared" si="48"/>
        <v>0</v>
      </c>
      <c r="S190" s="117" t="str">
        <f>IFERROR(K190/F190*100,"-")</f>
        <v>-</v>
      </c>
      <c r="T190" s="117">
        <f t="shared" si="49"/>
        <v>0</v>
      </c>
      <c r="U190" s="296" t="s">
        <v>763</v>
      </c>
    </row>
    <row r="191" spans="1:21" s="90" customFormat="1" ht="40.5" outlineLevel="2" x14ac:dyDescent="0.25">
      <c r="A191" s="67"/>
      <c r="B191" s="46" t="s">
        <v>891</v>
      </c>
      <c r="C191" s="66">
        <f>SUM(D191:F191)</f>
        <v>2456.9</v>
      </c>
      <c r="D191" s="66">
        <v>2456.9</v>
      </c>
      <c r="E191" s="66">
        <v>0</v>
      </c>
      <c r="F191" s="66">
        <v>0</v>
      </c>
      <c r="G191" s="66"/>
      <c r="H191" s="66">
        <f>SUM(I191:K191)</f>
        <v>2456.9</v>
      </c>
      <c r="I191" s="66">
        <v>2456.9</v>
      </c>
      <c r="J191" s="66">
        <v>0</v>
      </c>
      <c r="K191" s="66">
        <v>0</v>
      </c>
      <c r="L191" s="66"/>
      <c r="M191" s="66">
        <f>IFERROR(H191/C191*100,"-")</f>
        <v>100</v>
      </c>
      <c r="N191" s="66">
        <f t="shared" si="46"/>
        <v>0</v>
      </c>
      <c r="O191" s="66">
        <f>IFERROR(I191/D191*100,"-")</f>
        <v>100</v>
      </c>
      <c r="P191" s="66">
        <f t="shared" si="47"/>
        <v>0</v>
      </c>
      <c r="Q191" s="66" t="str">
        <f>IFERROR(J191/E191*100,"-")</f>
        <v>-</v>
      </c>
      <c r="R191" s="66">
        <f t="shared" si="48"/>
        <v>0</v>
      </c>
      <c r="S191" s="66" t="str">
        <f>IFERROR(K191/F191*100,"-")</f>
        <v>-</v>
      </c>
      <c r="T191" s="66">
        <f t="shared" si="49"/>
        <v>0</v>
      </c>
      <c r="U191" s="297"/>
    </row>
    <row r="192" spans="1:21" s="90" customFormat="1" ht="40.5" outlineLevel="1" x14ac:dyDescent="0.25">
      <c r="A192" s="67"/>
      <c r="B192" s="166" t="s">
        <v>289</v>
      </c>
      <c r="C192" s="117">
        <f>SUM(D192:F192)</f>
        <v>0</v>
      </c>
      <c r="D192" s="117">
        <v>0</v>
      </c>
      <c r="E192" s="117">
        <v>0</v>
      </c>
      <c r="F192" s="117">
        <v>0</v>
      </c>
      <c r="G192" s="117">
        <v>0</v>
      </c>
      <c r="H192" s="117">
        <f>SUM(I192:K192)</f>
        <v>0</v>
      </c>
      <c r="I192" s="117">
        <v>0</v>
      </c>
      <c r="J192" s="117">
        <v>0</v>
      </c>
      <c r="K192" s="117">
        <v>0</v>
      </c>
      <c r="L192" s="117">
        <v>0</v>
      </c>
      <c r="M192" s="117" t="str">
        <f t="shared" si="51"/>
        <v>-</v>
      </c>
      <c r="N192" s="117">
        <f t="shared" ref="N192:N266" si="67">C192-H192</f>
        <v>0</v>
      </c>
      <c r="O192" s="117" t="str">
        <f t="shared" si="52"/>
        <v>-</v>
      </c>
      <c r="P192" s="117">
        <f t="shared" ref="P192:P266" si="68">D192-I192</f>
        <v>0</v>
      </c>
      <c r="Q192" s="117" t="str">
        <f t="shared" si="53"/>
        <v>-</v>
      </c>
      <c r="R192" s="117">
        <f t="shared" ref="R192:R266" si="69">E192-J192</f>
        <v>0</v>
      </c>
      <c r="S192" s="117" t="str">
        <f t="shared" si="54"/>
        <v>-</v>
      </c>
      <c r="T192" s="117">
        <f t="shared" ref="T192:T266" si="70">F192-K192</f>
        <v>0</v>
      </c>
      <c r="U192" s="179" t="s">
        <v>761</v>
      </c>
    </row>
    <row r="193" spans="1:21" s="90" customFormat="1" ht="40.5" outlineLevel="1" x14ac:dyDescent="0.25">
      <c r="A193" s="67"/>
      <c r="B193" s="166" t="s">
        <v>769</v>
      </c>
      <c r="C193" s="117">
        <f t="shared" ref="C193:C251" si="71">SUM(D193:F193)</f>
        <v>139956.70000000001</v>
      </c>
      <c r="D193" s="117">
        <f>SUM(D194:D196)</f>
        <v>139956.70000000001</v>
      </c>
      <c r="E193" s="117">
        <f>SUM(E194:E196)</f>
        <v>0</v>
      </c>
      <c r="F193" s="117">
        <f>SUM(F194:F196)</f>
        <v>0</v>
      </c>
      <c r="G193" s="117">
        <f>SUM(G194:G196)</f>
        <v>0</v>
      </c>
      <c r="H193" s="117">
        <f t="shared" ref="H193:H252" si="72">SUM(I193:K193)</f>
        <v>7431.4999999999991</v>
      </c>
      <c r="I193" s="117">
        <f>SUM(I194:I196)</f>
        <v>7431.4999999999991</v>
      </c>
      <c r="J193" s="117">
        <f>SUM(J194:J196)</f>
        <v>0</v>
      </c>
      <c r="K193" s="117">
        <f>SUM(K194:K196)</f>
        <v>0</v>
      </c>
      <c r="L193" s="117">
        <f>SUM(L194:L196)</f>
        <v>0</v>
      </c>
      <c r="M193" s="117">
        <f t="shared" si="51"/>
        <v>5.3098565484896385</v>
      </c>
      <c r="N193" s="117">
        <f t="shared" si="67"/>
        <v>132525.20000000001</v>
      </c>
      <c r="O193" s="117">
        <f t="shared" si="52"/>
        <v>5.3098565484896385</v>
      </c>
      <c r="P193" s="117">
        <f t="shared" si="68"/>
        <v>132525.20000000001</v>
      </c>
      <c r="Q193" s="117" t="str">
        <f t="shared" si="53"/>
        <v>-</v>
      </c>
      <c r="R193" s="117">
        <f t="shared" si="69"/>
        <v>0</v>
      </c>
      <c r="S193" s="117" t="str">
        <f t="shared" si="54"/>
        <v>-</v>
      </c>
      <c r="T193" s="117">
        <f t="shared" si="70"/>
        <v>0</v>
      </c>
      <c r="U193" s="180"/>
    </row>
    <row r="194" spans="1:21" s="90" customFormat="1" ht="127.5" customHeight="1" outlineLevel="2" x14ac:dyDescent="0.25">
      <c r="A194" s="181"/>
      <c r="B194" s="46" t="s">
        <v>892</v>
      </c>
      <c r="C194" s="66">
        <f t="shared" si="71"/>
        <v>126362.1</v>
      </c>
      <c r="D194" s="66">
        <v>126362.1</v>
      </c>
      <c r="E194" s="66">
        <v>0</v>
      </c>
      <c r="F194" s="66">
        <v>0</v>
      </c>
      <c r="G194" s="66">
        <v>0</v>
      </c>
      <c r="H194" s="66">
        <f t="shared" si="72"/>
        <v>4206.8999999999996</v>
      </c>
      <c r="I194" s="66">
        <v>4206.8999999999996</v>
      </c>
      <c r="J194" s="66">
        <v>0</v>
      </c>
      <c r="K194" s="66">
        <v>0</v>
      </c>
      <c r="L194" s="66">
        <v>0</v>
      </c>
      <c r="M194" s="66">
        <f t="shared" si="51"/>
        <v>3.329241916682296</v>
      </c>
      <c r="N194" s="66">
        <f t="shared" si="67"/>
        <v>122155.20000000001</v>
      </c>
      <c r="O194" s="66">
        <f t="shared" si="52"/>
        <v>3.329241916682296</v>
      </c>
      <c r="P194" s="66">
        <f t="shared" si="68"/>
        <v>122155.20000000001</v>
      </c>
      <c r="Q194" s="66" t="str">
        <f t="shared" si="53"/>
        <v>-</v>
      </c>
      <c r="R194" s="66">
        <f t="shared" si="69"/>
        <v>0</v>
      </c>
      <c r="S194" s="66" t="str">
        <f>IFERROR(#REF!/#REF!*100,"-")</f>
        <v>-</v>
      </c>
      <c r="T194" s="66">
        <f t="shared" si="70"/>
        <v>0</v>
      </c>
      <c r="U194" s="168" t="s">
        <v>954</v>
      </c>
    </row>
    <row r="195" spans="1:21" s="90" customFormat="1" ht="67.5" outlineLevel="2" x14ac:dyDescent="0.25">
      <c r="A195" s="181"/>
      <c r="B195" s="46" t="s">
        <v>893</v>
      </c>
      <c r="C195" s="66">
        <f t="shared" si="71"/>
        <v>10366.200000000001</v>
      </c>
      <c r="D195" s="66">
        <v>10366.200000000001</v>
      </c>
      <c r="E195" s="66">
        <v>0</v>
      </c>
      <c r="F195" s="66">
        <v>0</v>
      </c>
      <c r="G195" s="66">
        <v>0</v>
      </c>
      <c r="H195" s="66">
        <f t="shared" si="72"/>
        <v>2677.2</v>
      </c>
      <c r="I195" s="66">
        <v>2677.2</v>
      </c>
      <c r="J195" s="66">
        <v>0</v>
      </c>
      <c r="K195" s="66">
        <v>0</v>
      </c>
      <c r="L195" s="66">
        <v>0</v>
      </c>
      <c r="M195" s="66">
        <f t="shared" si="51"/>
        <v>25.826242981999187</v>
      </c>
      <c r="N195" s="66">
        <f t="shared" si="67"/>
        <v>7689.0000000000009</v>
      </c>
      <c r="O195" s="66">
        <f t="shared" si="52"/>
        <v>25.826242981999187</v>
      </c>
      <c r="P195" s="66">
        <f t="shared" si="68"/>
        <v>7689.0000000000009</v>
      </c>
      <c r="Q195" s="66" t="str">
        <f t="shared" si="53"/>
        <v>-</v>
      </c>
      <c r="R195" s="66">
        <f t="shared" si="69"/>
        <v>0</v>
      </c>
      <c r="S195" s="66" t="str">
        <f t="shared" si="54"/>
        <v>-</v>
      </c>
      <c r="T195" s="66">
        <f t="shared" si="70"/>
        <v>0</v>
      </c>
      <c r="U195" s="168" t="s">
        <v>374</v>
      </c>
    </row>
    <row r="196" spans="1:21" s="90" customFormat="1" ht="54" outlineLevel="2" x14ac:dyDescent="0.25">
      <c r="A196" s="181"/>
      <c r="B196" s="46" t="s">
        <v>894</v>
      </c>
      <c r="C196" s="66">
        <f t="shared" si="71"/>
        <v>3228.4</v>
      </c>
      <c r="D196" s="66">
        <v>3228.4</v>
      </c>
      <c r="E196" s="66">
        <v>0</v>
      </c>
      <c r="F196" s="66">
        <v>0</v>
      </c>
      <c r="G196" s="66">
        <v>0</v>
      </c>
      <c r="H196" s="66">
        <f t="shared" si="72"/>
        <v>547.4</v>
      </c>
      <c r="I196" s="66">
        <v>547.4</v>
      </c>
      <c r="J196" s="66">
        <v>0</v>
      </c>
      <c r="K196" s="66">
        <v>0</v>
      </c>
      <c r="L196" s="66">
        <v>0</v>
      </c>
      <c r="M196" s="66">
        <f t="shared" si="51"/>
        <v>16.955767562879444</v>
      </c>
      <c r="N196" s="66">
        <f t="shared" si="67"/>
        <v>2681</v>
      </c>
      <c r="O196" s="66">
        <f t="shared" si="52"/>
        <v>16.955767562879444</v>
      </c>
      <c r="P196" s="66">
        <f t="shared" si="68"/>
        <v>2681</v>
      </c>
      <c r="Q196" s="66" t="str">
        <f t="shared" si="53"/>
        <v>-</v>
      </c>
      <c r="R196" s="66">
        <f t="shared" si="69"/>
        <v>0</v>
      </c>
      <c r="S196" s="66" t="str">
        <f>IFERROR(#REF!/F196*100,"-")</f>
        <v>-</v>
      </c>
      <c r="T196" s="66">
        <f t="shared" si="70"/>
        <v>0</v>
      </c>
      <c r="U196" s="168" t="s">
        <v>374</v>
      </c>
    </row>
    <row r="197" spans="1:21" s="88" customFormat="1" ht="67.5" x14ac:dyDescent="0.25">
      <c r="A197" s="111">
        <v>13</v>
      </c>
      <c r="B197" s="73" t="s">
        <v>209</v>
      </c>
      <c r="C197" s="35">
        <f t="shared" si="71"/>
        <v>1596</v>
      </c>
      <c r="D197" s="34">
        <f>D198</f>
        <v>986</v>
      </c>
      <c r="E197" s="34">
        <f>E198</f>
        <v>610</v>
      </c>
      <c r="F197" s="34">
        <f>SUM(F198:F206)</f>
        <v>0</v>
      </c>
      <c r="G197" s="34">
        <f>SUM(G198:G206)</f>
        <v>0</v>
      </c>
      <c r="H197" s="35">
        <f t="shared" si="72"/>
        <v>4.4000000000000004</v>
      </c>
      <c r="I197" s="34">
        <f>I198</f>
        <v>4.4000000000000004</v>
      </c>
      <c r="J197" s="34">
        <f>J198</f>
        <v>0</v>
      </c>
      <c r="K197" s="34">
        <f>K198</f>
        <v>0</v>
      </c>
      <c r="L197" s="34">
        <f>SUM(L198:L206)</f>
        <v>0</v>
      </c>
      <c r="M197" s="35">
        <f t="shared" si="51"/>
        <v>0.27568922305764409</v>
      </c>
      <c r="N197" s="35">
        <f t="shared" si="67"/>
        <v>1591.6</v>
      </c>
      <c r="O197" s="35">
        <f t="shared" si="52"/>
        <v>0.44624746450304259</v>
      </c>
      <c r="P197" s="35">
        <f t="shared" si="68"/>
        <v>981.6</v>
      </c>
      <c r="Q197" s="35">
        <f t="shared" si="53"/>
        <v>0</v>
      </c>
      <c r="R197" s="35">
        <f t="shared" si="69"/>
        <v>610</v>
      </c>
      <c r="S197" s="35" t="str">
        <f t="shared" si="54"/>
        <v>-</v>
      </c>
      <c r="T197" s="35">
        <f t="shared" si="70"/>
        <v>0</v>
      </c>
      <c r="U197" s="151"/>
    </row>
    <row r="198" spans="1:21" s="90" customFormat="1" ht="52.5" customHeight="1" outlineLevel="1" x14ac:dyDescent="0.25">
      <c r="A198" s="69"/>
      <c r="B198" s="46" t="s">
        <v>895</v>
      </c>
      <c r="C198" s="66">
        <f>SUM(D198:F198)</f>
        <v>1596</v>
      </c>
      <c r="D198" s="124">
        <f>SUM(D199:D206)</f>
        <v>986</v>
      </c>
      <c r="E198" s="124">
        <f>SUM(E199:E206)</f>
        <v>610</v>
      </c>
      <c r="F198" s="124">
        <f>SUM(F199:F206)</f>
        <v>0</v>
      </c>
      <c r="G198" s="124">
        <f>SUM(G199:G206)</f>
        <v>0</v>
      </c>
      <c r="H198" s="66">
        <f t="shared" si="72"/>
        <v>4.4000000000000004</v>
      </c>
      <c r="I198" s="124">
        <f>SUM(I199:I206)</f>
        <v>4.4000000000000004</v>
      </c>
      <c r="J198" s="124">
        <f>SUM(J199:J206)</f>
        <v>0</v>
      </c>
      <c r="K198" s="124">
        <f>SUM(K199:K206)</f>
        <v>0</v>
      </c>
      <c r="L198" s="124">
        <v>0</v>
      </c>
      <c r="M198" s="66">
        <f t="shared" si="51"/>
        <v>0.27568922305764409</v>
      </c>
      <c r="N198" s="66">
        <f t="shared" si="67"/>
        <v>1591.6</v>
      </c>
      <c r="O198" s="66">
        <f t="shared" si="52"/>
        <v>0.44624746450304259</v>
      </c>
      <c r="P198" s="66">
        <f t="shared" si="68"/>
        <v>981.6</v>
      </c>
      <c r="Q198" s="66">
        <f t="shared" si="53"/>
        <v>0</v>
      </c>
      <c r="R198" s="66">
        <f t="shared" si="69"/>
        <v>610</v>
      </c>
      <c r="S198" s="66" t="str">
        <f t="shared" si="54"/>
        <v>-</v>
      </c>
      <c r="T198" s="66">
        <f t="shared" si="70"/>
        <v>0</v>
      </c>
      <c r="U198" s="152"/>
    </row>
    <row r="199" spans="1:21" s="90" customFormat="1" ht="35.25" customHeight="1" outlineLevel="1" x14ac:dyDescent="0.25">
      <c r="A199" s="69"/>
      <c r="B199" s="46" t="s">
        <v>330</v>
      </c>
      <c r="C199" s="66">
        <f t="shared" si="71"/>
        <v>75</v>
      </c>
      <c r="D199" s="124">
        <v>75</v>
      </c>
      <c r="E199" s="124">
        <v>0</v>
      </c>
      <c r="F199" s="124">
        <v>0</v>
      </c>
      <c r="G199" s="124">
        <v>0</v>
      </c>
      <c r="H199" s="66">
        <f t="shared" si="72"/>
        <v>0</v>
      </c>
      <c r="I199" s="124">
        <v>0</v>
      </c>
      <c r="J199" s="124">
        <v>0</v>
      </c>
      <c r="K199" s="124">
        <v>0</v>
      </c>
      <c r="L199" s="124">
        <v>0</v>
      </c>
      <c r="M199" s="66">
        <f t="shared" si="51"/>
        <v>0</v>
      </c>
      <c r="N199" s="66">
        <f t="shared" si="67"/>
        <v>75</v>
      </c>
      <c r="O199" s="66">
        <f t="shared" si="52"/>
        <v>0</v>
      </c>
      <c r="P199" s="66">
        <f t="shared" si="68"/>
        <v>75</v>
      </c>
      <c r="Q199" s="66" t="str">
        <f t="shared" si="53"/>
        <v>-</v>
      </c>
      <c r="R199" s="66">
        <f t="shared" si="69"/>
        <v>0</v>
      </c>
      <c r="S199" s="66" t="str">
        <f t="shared" si="54"/>
        <v>-</v>
      </c>
      <c r="T199" s="66">
        <f t="shared" si="70"/>
        <v>0</v>
      </c>
      <c r="U199" s="152" t="s">
        <v>717</v>
      </c>
    </row>
    <row r="200" spans="1:21" ht="40.5" outlineLevel="1" x14ac:dyDescent="0.2">
      <c r="A200" s="182"/>
      <c r="B200" s="183" t="s">
        <v>618</v>
      </c>
      <c r="C200" s="184">
        <f t="shared" si="71"/>
        <v>15</v>
      </c>
      <c r="D200" s="185">
        <v>15</v>
      </c>
      <c r="E200" s="185">
        <v>0</v>
      </c>
      <c r="F200" s="185">
        <v>0</v>
      </c>
      <c r="G200" s="185">
        <v>0</v>
      </c>
      <c r="H200" s="184">
        <f t="shared" si="72"/>
        <v>0</v>
      </c>
      <c r="I200" s="185">
        <v>0</v>
      </c>
      <c r="J200" s="185">
        <v>0</v>
      </c>
      <c r="K200" s="185">
        <v>0</v>
      </c>
      <c r="L200" s="185">
        <v>0</v>
      </c>
      <c r="M200" s="184">
        <f t="shared" si="51"/>
        <v>0</v>
      </c>
      <c r="N200" s="184">
        <f t="shared" si="67"/>
        <v>15</v>
      </c>
      <c r="O200" s="184">
        <f t="shared" si="52"/>
        <v>0</v>
      </c>
      <c r="P200" s="184">
        <f t="shared" si="68"/>
        <v>15</v>
      </c>
      <c r="Q200" s="184" t="str">
        <f t="shared" si="53"/>
        <v>-</v>
      </c>
      <c r="R200" s="184">
        <f t="shared" si="69"/>
        <v>0</v>
      </c>
      <c r="S200" s="184" t="str">
        <f t="shared" si="54"/>
        <v>-</v>
      </c>
      <c r="T200" s="184">
        <f t="shared" si="70"/>
        <v>0</v>
      </c>
      <c r="U200" s="152" t="s">
        <v>718</v>
      </c>
    </row>
    <row r="201" spans="1:21" ht="40.5" outlineLevel="1" x14ac:dyDescent="0.25">
      <c r="A201" s="182"/>
      <c r="B201" s="46" t="s">
        <v>713</v>
      </c>
      <c r="C201" s="184">
        <f t="shared" si="71"/>
        <v>12</v>
      </c>
      <c r="D201" s="185">
        <v>12</v>
      </c>
      <c r="E201" s="185">
        <v>0</v>
      </c>
      <c r="F201" s="185">
        <v>0</v>
      </c>
      <c r="G201" s="185">
        <v>0</v>
      </c>
      <c r="H201" s="184">
        <f t="shared" si="72"/>
        <v>0</v>
      </c>
      <c r="I201" s="185">
        <v>0</v>
      </c>
      <c r="J201" s="185">
        <v>0</v>
      </c>
      <c r="K201" s="185">
        <v>0</v>
      </c>
      <c r="L201" s="185">
        <v>0</v>
      </c>
      <c r="M201" s="184">
        <f t="shared" si="51"/>
        <v>0</v>
      </c>
      <c r="N201" s="184">
        <f t="shared" si="67"/>
        <v>12</v>
      </c>
      <c r="O201" s="184">
        <f t="shared" si="52"/>
        <v>0</v>
      </c>
      <c r="P201" s="184">
        <f t="shared" si="68"/>
        <v>12</v>
      </c>
      <c r="Q201" s="184" t="str">
        <f t="shared" si="53"/>
        <v>-</v>
      </c>
      <c r="R201" s="184">
        <f t="shared" si="69"/>
        <v>0</v>
      </c>
      <c r="S201" s="184" t="str">
        <f t="shared" si="54"/>
        <v>-</v>
      </c>
      <c r="T201" s="184">
        <f t="shared" si="70"/>
        <v>0</v>
      </c>
      <c r="U201" s="152"/>
    </row>
    <row r="202" spans="1:21" s="90" customFormat="1" ht="54" outlineLevel="1" x14ac:dyDescent="0.25">
      <c r="A202" s="69"/>
      <c r="B202" s="46" t="s">
        <v>331</v>
      </c>
      <c r="C202" s="66">
        <f>SUM(D202:F202)</f>
        <v>150</v>
      </c>
      <c r="D202" s="124">
        <v>45</v>
      </c>
      <c r="E202" s="124">
        <v>105</v>
      </c>
      <c r="F202" s="124">
        <v>0</v>
      </c>
      <c r="G202" s="124">
        <v>0</v>
      </c>
      <c r="H202" s="66">
        <f t="shared" si="72"/>
        <v>4.4000000000000004</v>
      </c>
      <c r="I202" s="124">
        <v>4.4000000000000004</v>
      </c>
      <c r="J202" s="124">
        <v>0</v>
      </c>
      <c r="K202" s="124">
        <v>0</v>
      </c>
      <c r="L202" s="124">
        <v>0</v>
      </c>
      <c r="M202" s="66">
        <f t="shared" si="51"/>
        <v>2.9333333333333336</v>
      </c>
      <c r="N202" s="66">
        <f t="shared" si="67"/>
        <v>145.6</v>
      </c>
      <c r="O202" s="66">
        <f t="shared" si="52"/>
        <v>9.7777777777777786</v>
      </c>
      <c r="P202" s="66">
        <f t="shared" si="68"/>
        <v>40.6</v>
      </c>
      <c r="Q202" s="66">
        <f t="shared" si="53"/>
        <v>0</v>
      </c>
      <c r="R202" s="66">
        <f t="shared" si="69"/>
        <v>105</v>
      </c>
      <c r="S202" s="66" t="str">
        <f t="shared" si="54"/>
        <v>-</v>
      </c>
      <c r="T202" s="66">
        <f t="shared" si="70"/>
        <v>0</v>
      </c>
      <c r="U202" s="152" t="s">
        <v>928</v>
      </c>
    </row>
    <row r="203" spans="1:21" s="90" customFormat="1" ht="56.25" customHeight="1" outlineLevel="1" x14ac:dyDescent="0.25">
      <c r="A203" s="69"/>
      <c r="B203" s="46" t="s">
        <v>714</v>
      </c>
      <c r="C203" s="66">
        <f t="shared" si="71"/>
        <v>1156</v>
      </c>
      <c r="D203" s="124">
        <v>651</v>
      </c>
      <c r="E203" s="124">
        <v>505</v>
      </c>
      <c r="F203" s="124"/>
      <c r="G203" s="124"/>
      <c r="H203" s="66">
        <f t="shared" si="72"/>
        <v>0</v>
      </c>
      <c r="I203" s="124"/>
      <c r="J203" s="124"/>
      <c r="K203" s="124"/>
      <c r="L203" s="124"/>
      <c r="M203" s="66">
        <f t="shared" si="51"/>
        <v>0</v>
      </c>
      <c r="N203" s="66">
        <f t="shared" si="67"/>
        <v>1156</v>
      </c>
      <c r="O203" s="66">
        <f t="shared" si="52"/>
        <v>0</v>
      </c>
      <c r="P203" s="66">
        <f t="shared" si="68"/>
        <v>651</v>
      </c>
      <c r="Q203" s="66">
        <f t="shared" si="53"/>
        <v>0</v>
      </c>
      <c r="R203" s="66">
        <f t="shared" si="69"/>
        <v>505</v>
      </c>
      <c r="S203" s="66" t="str">
        <f t="shared" si="54"/>
        <v>-</v>
      </c>
      <c r="T203" s="66">
        <f t="shared" si="70"/>
        <v>0</v>
      </c>
      <c r="U203" s="152" t="s">
        <v>719</v>
      </c>
    </row>
    <row r="204" spans="1:21" s="90" customFormat="1" ht="54" outlineLevel="1" x14ac:dyDescent="0.25">
      <c r="A204" s="69"/>
      <c r="B204" s="46" t="s">
        <v>715</v>
      </c>
      <c r="C204" s="66">
        <f t="shared" si="71"/>
        <v>48</v>
      </c>
      <c r="D204" s="124">
        <v>48</v>
      </c>
      <c r="E204" s="124"/>
      <c r="F204" s="124"/>
      <c r="G204" s="124"/>
      <c r="H204" s="66">
        <f t="shared" si="72"/>
        <v>0</v>
      </c>
      <c r="I204" s="124"/>
      <c r="J204" s="124"/>
      <c r="K204" s="124"/>
      <c r="L204" s="124"/>
      <c r="M204" s="66">
        <f t="shared" si="51"/>
        <v>0</v>
      </c>
      <c r="N204" s="66">
        <f t="shared" si="67"/>
        <v>48</v>
      </c>
      <c r="O204" s="66">
        <f t="shared" si="52"/>
        <v>0</v>
      </c>
      <c r="P204" s="66">
        <f t="shared" si="68"/>
        <v>48</v>
      </c>
      <c r="Q204" s="66" t="str">
        <f t="shared" si="53"/>
        <v>-</v>
      </c>
      <c r="R204" s="66">
        <f t="shared" si="69"/>
        <v>0</v>
      </c>
      <c r="S204" s="66" t="str">
        <f t="shared" si="54"/>
        <v>-</v>
      </c>
      <c r="T204" s="66">
        <f t="shared" si="70"/>
        <v>0</v>
      </c>
      <c r="U204" s="152" t="s">
        <v>955</v>
      </c>
    </row>
    <row r="205" spans="1:21" s="90" customFormat="1" ht="40.5" outlineLevel="1" x14ac:dyDescent="0.25">
      <c r="A205" s="69"/>
      <c r="B205" s="46" t="s">
        <v>44</v>
      </c>
      <c r="C205" s="66">
        <f t="shared" si="71"/>
        <v>120</v>
      </c>
      <c r="D205" s="124">
        <v>120</v>
      </c>
      <c r="E205" s="124"/>
      <c r="F205" s="124"/>
      <c r="G205" s="124"/>
      <c r="H205" s="66">
        <f t="shared" si="72"/>
        <v>0</v>
      </c>
      <c r="I205" s="124"/>
      <c r="J205" s="124"/>
      <c r="K205" s="124"/>
      <c r="L205" s="124"/>
      <c r="M205" s="66">
        <f t="shared" si="51"/>
        <v>0</v>
      </c>
      <c r="N205" s="66">
        <f t="shared" si="67"/>
        <v>120</v>
      </c>
      <c r="O205" s="66">
        <f t="shared" si="52"/>
        <v>0</v>
      </c>
      <c r="P205" s="66">
        <f t="shared" si="68"/>
        <v>120</v>
      </c>
      <c r="Q205" s="66" t="str">
        <f t="shared" si="53"/>
        <v>-</v>
      </c>
      <c r="R205" s="66">
        <f t="shared" si="69"/>
        <v>0</v>
      </c>
      <c r="S205" s="66" t="str">
        <f t="shared" si="54"/>
        <v>-</v>
      </c>
      <c r="T205" s="66">
        <f t="shared" si="70"/>
        <v>0</v>
      </c>
      <c r="U205" s="152" t="s">
        <v>720</v>
      </c>
    </row>
    <row r="206" spans="1:21" s="90" customFormat="1" ht="40.5" outlineLevel="1" x14ac:dyDescent="0.25">
      <c r="A206" s="69"/>
      <c r="B206" s="46" t="s">
        <v>716</v>
      </c>
      <c r="C206" s="66">
        <f t="shared" si="71"/>
        <v>20</v>
      </c>
      <c r="D206" s="124">
        <v>20</v>
      </c>
      <c r="E206" s="124"/>
      <c r="F206" s="124"/>
      <c r="G206" s="124"/>
      <c r="H206" s="66">
        <f t="shared" si="72"/>
        <v>0</v>
      </c>
      <c r="I206" s="124"/>
      <c r="J206" s="124"/>
      <c r="K206" s="124"/>
      <c r="L206" s="124"/>
      <c r="M206" s="66">
        <f t="shared" si="51"/>
        <v>0</v>
      </c>
      <c r="N206" s="66">
        <f t="shared" si="67"/>
        <v>20</v>
      </c>
      <c r="O206" s="66">
        <f t="shared" si="52"/>
        <v>0</v>
      </c>
      <c r="P206" s="66">
        <f t="shared" si="68"/>
        <v>20</v>
      </c>
      <c r="Q206" s="66" t="str">
        <f t="shared" si="53"/>
        <v>-</v>
      </c>
      <c r="R206" s="66">
        <f t="shared" si="69"/>
        <v>0</v>
      </c>
      <c r="S206" s="66" t="str">
        <f t="shared" si="54"/>
        <v>-</v>
      </c>
      <c r="T206" s="66">
        <f t="shared" si="70"/>
        <v>0</v>
      </c>
      <c r="U206" s="152" t="s">
        <v>721</v>
      </c>
    </row>
    <row r="207" spans="1:21" s="88" customFormat="1" ht="74.25" customHeight="1" x14ac:dyDescent="0.25">
      <c r="A207" s="111">
        <v>14</v>
      </c>
      <c r="B207" s="73" t="s">
        <v>45</v>
      </c>
      <c r="C207" s="35">
        <f t="shared" si="71"/>
        <v>28189.300000000003</v>
      </c>
      <c r="D207" s="35">
        <f>D208+D214</f>
        <v>17244.100000000002</v>
      </c>
      <c r="E207" s="35">
        <f>E208+E214</f>
        <v>10945.2</v>
      </c>
      <c r="F207" s="35">
        <f>F208+F214</f>
        <v>0</v>
      </c>
      <c r="G207" s="35">
        <f>G208+G214</f>
        <v>0</v>
      </c>
      <c r="H207" s="35">
        <f t="shared" si="72"/>
        <v>2092.9</v>
      </c>
      <c r="I207" s="35">
        <f>I208+I214</f>
        <v>2092.9</v>
      </c>
      <c r="J207" s="35">
        <f>J208+J214</f>
        <v>0</v>
      </c>
      <c r="K207" s="35">
        <f>K208+K214</f>
        <v>0</v>
      </c>
      <c r="L207" s="35">
        <f>L208+L214</f>
        <v>0</v>
      </c>
      <c r="M207" s="35">
        <f t="shared" ref="M207:M213" si="73">IFERROR(H207/C207*100,"-")</f>
        <v>7.4244482835685881</v>
      </c>
      <c r="N207" s="35">
        <f t="shared" si="67"/>
        <v>26096.400000000001</v>
      </c>
      <c r="O207" s="35">
        <f t="shared" si="52"/>
        <v>12.136904796423122</v>
      </c>
      <c r="P207" s="35">
        <f t="shared" si="68"/>
        <v>15151.200000000003</v>
      </c>
      <c r="Q207" s="35">
        <f t="shared" si="53"/>
        <v>0</v>
      </c>
      <c r="R207" s="35">
        <f t="shared" si="69"/>
        <v>10945.2</v>
      </c>
      <c r="S207" s="35" t="str">
        <f t="shared" si="54"/>
        <v>-</v>
      </c>
      <c r="T207" s="35">
        <f t="shared" si="70"/>
        <v>0</v>
      </c>
      <c r="U207" s="151"/>
    </row>
    <row r="208" spans="1:21" s="150" customFormat="1" ht="27" outlineLevel="1" x14ac:dyDescent="0.25">
      <c r="A208" s="67"/>
      <c r="B208" s="166" t="s">
        <v>322</v>
      </c>
      <c r="C208" s="117">
        <f t="shared" ref="C208:C213" si="74">SUM(D208:F208)</f>
        <v>15646</v>
      </c>
      <c r="D208" s="117">
        <f>D209+D210+D213</f>
        <v>4700.8</v>
      </c>
      <c r="E208" s="117">
        <f>E209+E210+E213</f>
        <v>10945.2</v>
      </c>
      <c r="F208" s="117">
        <f>F209+F210+F213</f>
        <v>0</v>
      </c>
      <c r="G208" s="117">
        <f>G209+G210+G213</f>
        <v>0</v>
      </c>
      <c r="H208" s="117">
        <f t="shared" ref="H208:H213" si="75">SUM(I208:K208)</f>
        <v>0</v>
      </c>
      <c r="I208" s="117">
        <f>I209</f>
        <v>0</v>
      </c>
      <c r="J208" s="117">
        <f>J209</f>
        <v>0</v>
      </c>
      <c r="K208" s="117">
        <f>K209</f>
        <v>0</v>
      </c>
      <c r="L208" s="117">
        <v>0</v>
      </c>
      <c r="M208" s="79">
        <f t="shared" si="73"/>
        <v>0</v>
      </c>
      <c r="N208" s="117">
        <f t="shared" ref="N208:N213" si="76">C208-H208</f>
        <v>15646</v>
      </c>
      <c r="O208" s="117">
        <f t="shared" ref="O208:O213" si="77">IFERROR(I208/D208*100,"-")</f>
        <v>0</v>
      </c>
      <c r="P208" s="117">
        <f t="shared" ref="P208:P213" si="78">D208-I208</f>
        <v>4700.8</v>
      </c>
      <c r="Q208" s="117">
        <f t="shared" ref="Q208:Q213" si="79">IFERROR(J208/E208*100,"-")</f>
        <v>0</v>
      </c>
      <c r="R208" s="117">
        <f t="shared" ref="R208:R213" si="80">E208-J208</f>
        <v>10945.2</v>
      </c>
      <c r="S208" s="117" t="str">
        <f t="shared" ref="S208:S213" si="81">IFERROR(K208/F208*100,"-")</f>
        <v>-</v>
      </c>
      <c r="T208" s="117">
        <f t="shared" ref="T208:T213" si="82">F208-K208</f>
        <v>0</v>
      </c>
      <c r="U208" s="186"/>
    </row>
    <row r="209" spans="1:21" s="90" customFormat="1" ht="54" outlineLevel="2" x14ac:dyDescent="0.25">
      <c r="A209" s="187"/>
      <c r="B209" s="188" t="s">
        <v>896</v>
      </c>
      <c r="C209" s="66">
        <f t="shared" si="74"/>
        <v>0</v>
      </c>
      <c r="D209" s="66">
        <v>0</v>
      </c>
      <c r="E209" s="66"/>
      <c r="F209" s="66"/>
      <c r="G209" s="66"/>
      <c r="H209" s="66">
        <f t="shared" si="75"/>
        <v>0</v>
      </c>
      <c r="I209" s="66">
        <v>0</v>
      </c>
      <c r="J209" s="66"/>
      <c r="K209" s="66"/>
      <c r="L209" s="66"/>
      <c r="M209" s="79" t="str">
        <f t="shared" si="73"/>
        <v>-</v>
      </c>
      <c r="N209" s="66">
        <f t="shared" si="76"/>
        <v>0</v>
      </c>
      <c r="O209" s="66" t="str">
        <f t="shared" si="77"/>
        <v>-</v>
      </c>
      <c r="P209" s="66">
        <f t="shared" si="78"/>
        <v>0</v>
      </c>
      <c r="Q209" s="66" t="str">
        <f t="shared" si="79"/>
        <v>-</v>
      </c>
      <c r="R209" s="66">
        <f t="shared" si="80"/>
        <v>0</v>
      </c>
      <c r="S209" s="66" t="str">
        <f t="shared" si="81"/>
        <v>-</v>
      </c>
      <c r="T209" s="66">
        <f t="shared" si="82"/>
        <v>0</v>
      </c>
      <c r="U209" s="152"/>
    </row>
    <row r="210" spans="1:21" s="90" customFormat="1" ht="40.5" outlineLevel="2" x14ac:dyDescent="0.25">
      <c r="A210" s="187"/>
      <c r="B210" s="188" t="s">
        <v>897</v>
      </c>
      <c r="C210" s="66">
        <f t="shared" si="74"/>
        <v>15636</v>
      </c>
      <c r="D210" s="66">
        <f>D211+D212</f>
        <v>4690.8</v>
      </c>
      <c r="E210" s="66">
        <f>E211+E212</f>
        <v>10945.2</v>
      </c>
      <c r="F210" s="66">
        <f>F211+F212</f>
        <v>0</v>
      </c>
      <c r="G210" s="66">
        <f>G211+G212</f>
        <v>0</v>
      </c>
      <c r="H210" s="66">
        <f t="shared" si="75"/>
        <v>0</v>
      </c>
      <c r="I210" s="66">
        <f>I211+I212</f>
        <v>0</v>
      </c>
      <c r="J210" s="66">
        <f>J211+J212</f>
        <v>0</v>
      </c>
      <c r="K210" s="66">
        <f>K211+K212</f>
        <v>0</v>
      </c>
      <c r="L210" s="66">
        <f>L211+L212</f>
        <v>0</v>
      </c>
      <c r="M210" s="79">
        <f t="shared" si="73"/>
        <v>0</v>
      </c>
      <c r="N210" s="66">
        <f t="shared" si="76"/>
        <v>15636</v>
      </c>
      <c r="O210" s="66">
        <f t="shared" si="77"/>
        <v>0</v>
      </c>
      <c r="P210" s="66">
        <f t="shared" si="78"/>
        <v>4690.8</v>
      </c>
      <c r="Q210" s="66">
        <f t="shared" si="79"/>
        <v>0</v>
      </c>
      <c r="R210" s="66">
        <f t="shared" si="80"/>
        <v>10945.2</v>
      </c>
      <c r="S210" s="66" t="str">
        <f t="shared" si="81"/>
        <v>-</v>
      </c>
      <c r="T210" s="66">
        <f t="shared" si="82"/>
        <v>0</v>
      </c>
      <c r="U210" s="152" t="s">
        <v>927</v>
      </c>
    </row>
    <row r="211" spans="1:21" s="90" customFormat="1" ht="27" outlineLevel="2" x14ac:dyDescent="0.25">
      <c r="A211" s="187"/>
      <c r="B211" s="46" t="s">
        <v>681</v>
      </c>
      <c r="C211" s="66">
        <f t="shared" si="74"/>
        <v>8827.7000000000007</v>
      </c>
      <c r="D211" s="66">
        <v>2648.3</v>
      </c>
      <c r="E211" s="66">
        <v>6179.4</v>
      </c>
      <c r="F211" s="66"/>
      <c r="G211" s="66"/>
      <c r="H211" s="66">
        <f t="shared" si="75"/>
        <v>0</v>
      </c>
      <c r="I211" s="66">
        <v>0</v>
      </c>
      <c r="J211" s="66"/>
      <c r="K211" s="66"/>
      <c r="L211" s="66"/>
      <c r="M211" s="79">
        <f t="shared" si="73"/>
        <v>0</v>
      </c>
      <c r="N211" s="66">
        <f t="shared" si="76"/>
        <v>8827.7000000000007</v>
      </c>
      <c r="O211" s="66">
        <f t="shared" si="77"/>
        <v>0</v>
      </c>
      <c r="P211" s="66">
        <f t="shared" si="78"/>
        <v>2648.3</v>
      </c>
      <c r="Q211" s="66">
        <f t="shared" si="79"/>
        <v>0</v>
      </c>
      <c r="R211" s="66">
        <f t="shared" si="80"/>
        <v>6179.4</v>
      </c>
      <c r="S211" s="66" t="str">
        <f t="shared" si="81"/>
        <v>-</v>
      </c>
      <c r="T211" s="66">
        <f t="shared" si="82"/>
        <v>0</v>
      </c>
      <c r="U211" s="152"/>
    </row>
    <row r="212" spans="1:21" s="90" customFormat="1" ht="27" outlineLevel="2" x14ac:dyDescent="0.25">
      <c r="A212" s="187"/>
      <c r="B212" s="46" t="s">
        <v>682</v>
      </c>
      <c r="C212" s="66">
        <f t="shared" si="74"/>
        <v>6808.3</v>
      </c>
      <c r="D212" s="66">
        <v>2042.5</v>
      </c>
      <c r="E212" s="66">
        <v>4765.8</v>
      </c>
      <c r="F212" s="66"/>
      <c r="G212" s="66"/>
      <c r="H212" s="66">
        <f t="shared" si="75"/>
        <v>0</v>
      </c>
      <c r="I212" s="66"/>
      <c r="J212" s="66"/>
      <c r="K212" s="66"/>
      <c r="L212" s="66"/>
      <c r="M212" s="79">
        <f t="shared" si="73"/>
        <v>0</v>
      </c>
      <c r="N212" s="66">
        <f t="shared" si="76"/>
        <v>6808.3</v>
      </c>
      <c r="O212" s="66">
        <f t="shared" si="77"/>
        <v>0</v>
      </c>
      <c r="P212" s="66">
        <f t="shared" si="78"/>
        <v>2042.5</v>
      </c>
      <c r="Q212" s="66">
        <f t="shared" si="79"/>
        <v>0</v>
      </c>
      <c r="R212" s="66">
        <f t="shared" si="80"/>
        <v>4765.8</v>
      </c>
      <c r="S212" s="66" t="str">
        <f t="shared" si="81"/>
        <v>-</v>
      </c>
      <c r="T212" s="66">
        <f t="shared" si="82"/>
        <v>0</v>
      </c>
      <c r="U212" s="152"/>
    </row>
    <row r="213" spans="1:21" s="90" customFormat="1" ht="54" outlineLevel="2" x14ac:dyDescent="0.25">
      <c r="A213" s="187"/>
      <c r="B213" s="46" t="s">
        <v>898</v>
      </c>
      <c r="C213" s="66">
        <f t="shared" si="74"/>
        <v>10</v>
      </c>
      <c r="D213" s="66">
        <v>10</v>
      </c>
      <c r="E213" s="66"/>
      <c r="F213" s="66"/>
      <c r="G213" s="66"/>
      <c r="H213" s="66">
        <f t="shared" si="75"/>
        <v>0</v>
      </c>
      <c r="I213" s="66"/>
      <c r="J213" s="66"/>
      <c r="K213" s="66"/>
      <c r="L213" s="66"/>
      <c r="M213" s="79">
        <f t="shared" si="73"/>
        <v>0</v>
      </c>
      <c r="N213" s="66">
        <f t="shared" si="76"/>
        <v>10</v>
      </c>
      <c r="O213" s="66">
        <f t="shared" si="77"/>
        <v>0</v>
      </c>
      <c r="P213" s="66">
        <f t="shared" si="78"/>
        <v>10</v>
      </c>
      <c r="Q213" s="66" t="str">
        <f t="shared" si="79"/>
        <v>-</v>
      </c>
      <c r="R213" s="66">
        <f t="shared" si="80"/>
        <v>0</v>
      </c>
      <c r="S213" s="66" t="str">
        <f t="shared" si="81"/>
        <v>-</v>
      </c>
      <c r="T213" s="66">
        <f t="shared" si="82"/>
        <v>0</v>
      </c>
      <c r="U213" s="152" t="s">
        <v>684</v>
      </c>
    </row>
    <row r="214" spans="1:21" s="90" customFormat="1" ht="77.25" customHeight="1" outlineLevel="1" x14ac:dyDescent="0.25">
      <c r="A214" s="67"/>
      <c r="B214" s="166" t="s">
        <v>46</v>
      </c>
      <c r="C214" s="117">
        <f t="shared" si="71"/>
        <v>12543.300000000001</v>
      </c>
      <c r="D214" s="117">
        <f>SUM(D215:D219)</f>
        <v>12543.300000000001</v>
      </c>
      <c r="E214" s="117">
        <f>SUM(E215:E219)</f>
        <v>0</v>
      </c>
      <c r="F214" s="117">
        <f>SUM(F215:F219)</f>
        <v>0</v>
      </c>
      <c r="G214" s="117">
        <f>SUM(G215:G219)</f>
        <v>0</v>
      </c>
      <c r="H214" s="117">
        <f t="shared" si="72"/>
        <v>2092.9</v>
      </c>
      <c r="I214" s="117">
        <f>SUM(I215:I219)</f>
        <v>2092.9</v>
      </c>
      <c r="J214" s="117">
        <f>SUM(J215:J219)</f>
        <v>0</v>
      </c>
      <c r="K214" s="117">
        <f>SUM(K215:K219)</f>
        <v>0</v>
      </c>
      <c r="L214" s="117">
        <f>SUM(L215:L219)</f>
        <v>0</v>
      </c>
      <c r="M214" s="117">
        <f t="shared" si="51"/>
        <v>16.685401768274698</v>
      </c>
      <c r="N214" s="117">
        <f t="shared" si="67"/>
        <v>10450.400000000001</v>
      </c>
      <c r="O214" s="117">
        <f t="shared" si="52"/>
        <v>16.685401768274698</v>
      </c>
      <c r="P214" s="117">
        <f t="shared" si="68"/>
        <v>10450.400000000001</v>
      </c>
      <c r="Q214" s="117" t="str">
        <f t="shared" si="53"/>
        <v>-</v>
      </c>
      <c r="R214" s="117">
        <f t="shared" si="69"/>
        <v>0</v>
      </c>
      <c r="S214" s="117" t="str">
        <f t="shared" si="54"/>
        <v>-</v>
      </c>
      <c r="T214" s="117">
        <f t="shared" si="70"/>
        <v>0</v>
      </c>
      <c r="U214" s="152"/>
    </row>
    <row r="215" spans="1:21" s="90" customFormat="1" ht="67.5" outlineLevel="2" x14ac:dyDescent="0.25">
      <c r="A215" s="171"/>
      <c r="B215" s="188" t="s">
        <v>899</v>
      </c>
      <c r="C215" s="66">
        <f t="shared" si="71"/>
        <v>637</v>
      </c>
      <c r="D215" s="66">
        <v>637</v>
      </c>
      <c r="E215" s="66">
        <v>0</v>
      </c>
      <c r="F215" s="66">
        <v>0</v>
      </c>
      <c r="G215" s="66">
        <v>0</v>
      </c>
      <c r="H215" s="66">
        <f t="shared" si="72"/>
        <v>42.4</v>
      </c>
      <c r="I215" s="66">
        <v>42.4</v>
      </c>
      <c r="J215" s="66">
        <v>0</v>
      </c>
      <c r="K215" s="66">
        <v>0</v>
      </c>
      <c r="L215" s="66">
        <v>0</v>
      </c>
      <c r="M215" s="66">
        <f t="shared" si="51"/>
        <v>6.6562009419152277</v>
      </c>
      <c r="N215" s="66">
        <f t="shared" si="67"/>
        <v>594.6</v>
      </c>
      <c r="O215" s="66">
        <f t="shared" si="52"/>
        <v>6.6562009419152277</v>
      </c>
      <c r="P215" s="66">
        <f t="shared" si="68"/>
        <v>594.6</v>
      </c>
      <c r="Q215" s="66" t="str">
        <f t="shared" si="53"/>
        <v>-</v>
      </c>
      <c r="R215" s="66">
        <f t="shared" si="69"/>
        <v>0</v>
      </c>
      <c r="S215" s="66" t="str">
        <f t="shared" si="54"/>
        <v>-</v>
      </c>
      <c r="T215" s="66">
        <f t="shared" si="70"/>
        <v>0</v>
      </c>
      <c r="U215" s="152" t="s">
        <v>958</v>
      </c>
    </row>
    <row r="216" spans="1:21" s="90" customFormat="1" ht="54" outlineLevel="2" x14ac:dyDescent="0.25">
      <c r="A216" s="171"/>
      <c r="B216" s="188" t="s">
        <v>900</v>
      </c>
      <c r="C216" s="66">
        <f t="shared" si="71"/>
        <v>206.2</v>
      </c>
      <c r="D216" s="66">
        <v>206.2</v>
      </c>
      <c r="E216" s="66">
        <v>0</v>
      </c>
      <c r="F216" s="66">
        <v>0</v>
      </c>
      <c r="G216" s="66">
        <v>0</v>
      </c>
      <c r="H216" s="66">
        <f t="shared" si="72"/>
        <v>29.2</v>
      </c>
      <c r="I216" s="66">
        <v>29.2</v>
      </c>
      <c r="J216" s="66">
        <v>0</v>
      </c>
      <c r="K216" s="66">
        <v>0</v>
      </c>
      <c r="L216" s="66">
        <v>0</v>
      </c>
      <c r="M216" s="66">
        <f t="shared" si="51"/>
        <v>14.161008729388943</v>
      </c>
      <c r="N216" s="66">
        <f t="shared" si="67"/>
        <v>177</v>
      </c>
      <c r="O216" s="66">
        <f t="shared" si="52"/>
        <v>14.161008729388943</v>
      </c>
      <c r="P216" s="66">
        <f t="shared" si="68"/>
        <v>177</v>
      </c>
      <c r="Q216" s="66" t="str">
        <f t="shared" si="53"/>
        <v>-</v>
      </c>
      <c r="R216" s="66">
        <f t="shared" si="69"/>
        <v>0</v>
      </c>
      <c r="S216" s="66" t="str">
        <f t="shared" si="54"/>
        <v>-</v>
      </c>
      <c r="T216" s="66">
        <f t="shared" si="70"/>
        <v>0</v>
      </c>
      <c r="U216" s="153" t="s">
        <v>685</v>
      </c>
    </row>
    <row r="217" spans="1:21" s="90" customFormat="1" ht="67.5" outlineLevel="2" x14ac:dyDescent="0.25">
      <c r="A217" s="69"/>
      <c r="B217" s="188" t="s">
        <v>901</v>
      </c>
      <c r="C217" s="66">
        <f t="shared" si="71"/>
        <v>349.5</v>
      </c>
      <c r="D217" s="66">
        <v>349.5</v>
      </c>
      <c r="E217" s="66">
        <v>0</v>
      </c>
      <c r="F217" s="66">
        <v>0</v>
      </c>
      <c r="G217" s="66">
        <v>0</v>
      </c>
      <c r="H217" s="66">
        <f t="shared" si="72"/>
        <v>0</v>
      </c>
      <c r="I217" s="66">
        <v>0</v>
      </c>
      <c r="J217" s="66">
        <v>0</v>
      </c>
      <c r="K217" s="66">
        <v>0</v>
      </c>
      <c r="L217" s="66">
        <v>0</v>
      </c>
      <c r="M217" s="66">
        <f t="shared" si="51"/>
        <v>0</v>
      </c>
      <c r="N217" s="66">
        <f t="shared" si="67"/>
        <v>349.5</v>
      </c>
      <c r="O217" s="66">
        <f t="shared" si="52"/>
        <v>0</v>
      </c>
      <c r="P217" s="66">
        <f t="shared" si="68"/>
        <v>349.5</v>
      </c>
      <c r="Q217" s="66" t="str">
        <f t="shared" si="53"/>
        <v>-</v>
      </c>
      <c r="R217" s="66">
        <f t="shared" si="69"/>
        <v>0</v>
      </c>
      <c r="S217" s="66" t="str">
        <f t="shared" si="54"/>
        <v>-</v>
      </c>
      <c r="T217" s="66">
        <f t="shared" si="70"/>
        <v>0</v>
      </c>
      <c r="U217" s="152" t="s">
        <v>686</v>
      </c>
    </row>
    <row r="218" spans="1:21" s="90" customFormat="1" ht="54" outlineLevel="2" x14ac:dyDescent="0.25">
      <c r="A218" s="171"/>
      <c r="B218" s="46" t="s">
        <v>902</v>
      </c>
      <c r="C218" s="66">
        <f t="shared" si="71"/>
        <v>11330.6</v>
      </c>
      <c r="D218" s="66">
        <v>11330.6</v>
      </c>
      <c r="E218" s="66">
        <v>0</v>
      </c>
      <c r="F218" s="66">
        <v>0</v>
      </c>
      <c r="G218" s="66">
        <v>0</v>
      </c>
      <c r="H218" s="66">
        <f t="shared" si="72"/>
        <v>2021.3</v>
      </c>
      <c r="I218" s="66">
        <v>2021.3</v>
      </c>
      <c r="J218" s="66">
        <v>0</v>
      </c>
      <c r="K218" s="66">
        <v>0</v>
      </c>
      <c r="L218" s="66">
        <v>0</v>
      </c>
      <c r="M218" s="66">
        <f t="shared" si="51"/>
        <v>17.839302419995409</v>
      </c>
      <c r="N218" s="66">
        <f t="shared" si="67"/>
        <v>9309.3000000000011</v>
      </c>
      <c r="O218" s="66">
        <f t="shared" si="52"/>
        <v>17.839302419995409</v>
      </c>
      <c r="P218" s="66">
        <f t="shared" si="68"/>
        <v>9309.3000000000011</v>
      </c>
      <c r="Q218" s="66" t="str">
        <f t="shared" si="53"/>
        <v>-</v>
      </c>
      <c r="R218" s="66">
        <f t="shared" si="69"/>
        <v>0</v>
      </c>
      <c r="S218" s="66" t="str">
        <f t="shared" si="54"/>
        <v>-</v>
      </c>
      <c r="T218" s="66">
        <f t="shared" si="70"/>
        <v>0</v>
      </c>
      <c r="U218" s="152" t="s">
        <v>670</v>
      </c>
    </row>
    <row r="219" spans="1:21" s="90" customFormat="1" ht="40.5" outlineLevel="2" x14ac:dyDescent="0.25">
      <c r="A219" s="171"/>
      <c r="B219" s="46" t="s">
        <v>903</v>
      </c>
      <c r="C219" s="66">
        <f t="shared" si="71"/>
        <v>20</v>
      </c>
      <c r="D219" s="66">
        <v>20</v>
      </c>
      <c r="E219" s="66">
        <v>0</v>
      </c>
      <c r="F219" s="66">
        <v>0</v>
      </c>
      <c r="G219" s="66">
        <v>0</v>
      </c>
      <c r="H219" s="66">
        <f t="shared" si="72"/>
        <v>0</v>
      </c>
      <c r="I219" s="66">
        <v>0</v>
      </c>
      <c r="J219" s="66">
        <v>0</v>
      </c>
      <c r="K219" s="66">
        <v>0</v>
      </c>
      <c r="L219" s="66">
        <v>0</v>
      </c>
      <c r="M219" s="66">
        <f t="shared" si="51"/>
        <v>0</v>
      </c>
      <c r="N219" s="66">
        <f t="shared" si="67"/>
        <v>20</v>
      </c>
      <c r="O219" s="66">
        <f t="shared" si="52"/>
        <v>0</v>
      </c>
      <c r="P219" s="66">
        <f t="shared" si="68"/>
        <v>20</v>
      </c>
      <c r="Q219" s="66" t="str">
        <f t="shared" si="53"/>
        <v>-</v>
      </c>
      <c r="R219" s="66">
        <f t="shared" si="69"/>
        <v>0</v>
      </c>
      <c r="S219" s="66" t="str">
        <f t="shared" si="54"/>
        <v>-</v>
      </c>
      <c r="T219" s="66">
        <f t="shared" si="70"/>
        <v>0</v>
      </c>
      <c r="U219" s="152" t="s">
        <v>687</v>
      </c>
    </row>
    <row r="220" spans="1:21" s="88" customFormat="1" ht="27" x14ac:dyDescent="0.25">
      <c r="A220" s="111">
        <v>15</v>
      </c>
      <c r="B220" s="73" t="s">
        <v>83</v>
      </c>
      <c r="C220" s="35">
        <f>SUM(D220:F220)</f>
        <v>7740.3</v>
      </c>
      <c r="D220" s="35">
        <f>D221+D227</f>
        <v>7699.3</v>
      </c>
      <c r="E220" s="35">
        <f>E221+E227</f>
        <v>41</v>
      </c>
      <c r="F220" s="35">
        <f>F221+F227</f>
        <v>0</v>
      </c>
      <c r="G220" s="35">
        <f>SUM(G221:G236)</f>
        <v>0</v>
      </c>
      <c r="H220" s="35">
        <f t="shared" si="72"/>
        <v>588.20000000000005</v>
      </c>
      <c r="I220" s="35">
        <f>I221+I227</f>
        <v>588.20000000000005</v>
      </c>
      <c r="J220" s="35">
        <f>J221+J227</f>
        <v>0</v>
      </c>
      <c r="K220" s="35">
        <f>K221+K227</f>
        <v>0</v>
      </c>
      <c r="L220" s="35">
        <f>SUM(L221:L236)</f>
        <v>0</v>
      </c>
      <c r="M220" s="35">
        <f t="shared" si="51"/>
        <v>7.5991886619381681</v>
      </c>
      <c r="N220" s="35">
        <f t="shared" si="67"/>
        <v>7152.1</v>
      </c>
      <c r="O220" s="35">
        <f t="shared" si="52"/>
        <v>7.6396555531022301</v>
      </c>
      <c r="P220" s="35">
        <f t="shared" si="68"/>
        <v>7111.1</v>
      </c>
      <c r="Q220" s="35">
        <f t="shared" si="53"/>
        <v>0</v>
      </c>
      <c r="R220" s="35">
        <f t="shared" si="69"/>
        <v>41</v>
      </c>
      <c r="S220" s="35" t="str">
        <f t="shared" si="54"/>
        <v>-</v>
      </c>
      <c r="T220" s="35">
        <f t="shared" si="70"/>
        <v>0</v>
      </c>
      <c r="U220" s="151"/>
    </row>
    <row r="221" spans="1:21" s="90" customFormat="1" ht="40.5" outlineLevel="1" x14ac:dyDescent="0.25">
      <c r="A221" s="67"/>
      <c r="B221" s="46" t="s">
        <v>904</v>
      </c>
      <c r="C221" s="66">
        <f>SUM(D221:F221)</f>
        <v>4791</v>
      </c>
      <c r="D221" s="66">
        <f>SUM(D222:D226)</f>
        <v>4750</v>
      </c>
      <c r="E221" s="66">
        <f>SUM(E222:E226)</f>
        <v>41</v>
      </c>
      <c r="F221" s="66">
        <f>SUM(F222:F224)</f>
        <v>0</v>
      </c>
      <c r="G221" s="66">
        <v>0</v>
      </c>
      <c r="H221" s="124">
        <f t="shared" si="72"/>
        <v>552</v>
      </c>
      <c r="I221" s="66">
        <f>SUM(I222:I224)</f>
        <v>552</v>
      </c>
      <c r="J221" s="66">
        <f>SUM(J222:J224)</f>
        <v>0</v>
      </c>
      <c r="K221" s="66">
        <f>SUM(K222:K224)</f>
        <v>0</v>
      </c>
      <c r="L221" s="66">
        <v>0</v>
      </c>
      <c r="M221" s="66">
        <f t="shared" ref="M221:M274" si="83">IFERROR(H221/C221*100,"-")</f>
        <v>11.521603005635567</v>
      </c>
      <c r="N221" s="66">
        <f t="shared" si="67"/>
        <v>4239</v>
      </c>
      <c r="O221" s="122">
        <f t="shared" ref="O221:O274" si="84">IFERROR(I221/D221*100,"-")</f>
        <v>11.621052631578948</v>
      </c>
      <c r="P221" s="122">
        <f t="shared" si="68"/>
        <v>4198</v>
      </c>
      <c r="Q221" s="122">
        <f t="shared" ref="Q221:Q274" si="85">IFERROR(J221/E221*100,"-")</f>
        <v>0</v>
      </c>
      <c r="R221" s="122">
        <f t="shared" si="69"/>
        <v>41</v>
      </c>
      <c r="S221" s="122" t="str">
        <f t="shared" ref="S221:S274" si="86">IFERROR(K221/F221*100,"-")</f>
        <v>-</v>
      </c>
      <c r="T221" s="66">
        <f t="shared" si="70"/>
        <v>0</v>
      </c>
      <c r="U221" s="152"/>
    </row>
    <row r="222" spans="1:21" s="90" customFormat="1" ht="52.5" customHeight="1" outlineLevel="2" x14ac:dyDescent="0.25">
      <c r="A222" s="67"/>
      <c r="B222" s="46" t="s">
        <v>421</v>
      </c>
      <c r="C222" s="66">
        <f t="shared" si="71"/>
        <v>1300</v>
      </c>
      <c r="D222" s="66">
        <v>1300</v>
      </c>
      <c r="E222" s="66">
        <v>0</v>
      </c>
      <c r="F222" s="66">
        <v>0</v>
      </c>
      <c r="G222" s="66">
        <v>0</v>
      </c>
      <c r="H222" s="66">
        <f t="shared" si="72"/>
        <v>0</v>
      </c>
      <c r="I222" s="66">
        <v>0</v>
      </c>
      <c r="J222" s="66">
        <v>0</v>
      </c>
      <c r="K222" s="66">
        <v>0</v>
      </c>
      <c r="L222" s="66">
        <v>0</v>
      </c>
      <c r="M222" s="66">
        <f t="shared" si="83"/>
        <v>0</v>
      </c>
      <c r="N222" s="66">
        <f t="shared" si="67"/>
        <v>1300</v>
      </c>
      <c r="O222" s="122">
        <f t="shared" si="84"/>
        <v>0</v>
      </c>
      <c r="P222" s="122">
        <f t="shared" si="68"/>
        <v>1300</v>
      </c>
      <c r="Q222" s="122" t="str">
        <f t="shared" si="85"/>
        <v>-</v>
      </c>
      <c r="R222" s="122">
        <f t="shared" si="69"/>
        <v>0</v>
      </c>
      <c r="S222" s="122" t="str">
        <f t="shared" si="86"/>
        <v>-</v>
      </c>
      <c r="T222" s="66">
        <f t="shared" si="70"/>
        <v>0</v>
      </c>
      <c r="U222" s="153" t="s">
        <v>924</v>
      </c>
    </row>
    <row r="223" spans="1:21" s="90" customFormat="1" ht="42.75" customHeight="1" outlineLevel="2" x14ac:dyDescent="0.25">
      <c r="A223" s="65"/>
      <c r="B223" s="46" t="s">
        <v>422</v>
      </c>
      <c r="C223" s="66">
        <f t="shared" si="71"/>
        <v>1300</v>
      </c>
      <c r="D223" s="66">
        <v>1300</v>
      </c>
      <c r="E223" s="66">
        <v>0</v>
      </c>
      <c r="F223" s="66">
        <v>0</v>
      </c>
      <c r="G223" s="66">
        <v>0</v>
      </c>
      <c r="H223" s="66">
        <f t="shared" si="72"/>
        <v>0</v>
      </c>
      <c r="I223" s="66">
        <v>0</v>
      </c>
      <c r="J223" s="66">
        <v>0</v>
      </c>
      <c r="K223" s="66">
        <v>0</v>
      </c>
      <c r="L223" s="66">
        <v>0</v>
      </c>
      <c r="M223" s="66">
        <f t="shared" si="83"/>
        <v>0</v>
      </c>
      <c r="N223" s="66">
        <f t="shared" si="67"/>
        <v>1300</v>
      </c>
      <c r="O223" s="122">
        <f t="shared" si="84"/>
        <v>0</v>
      </c>
      <c r="P223" s="122">
        <f t="shared" si="68"/>
        <v>1300</v>
      </c>
      <c r="Q223" s="122" t="str">
        <f t="shared" si="85"/>
        <v>-</v>
      </c>
      <c r="R223" s="122">
        <f t="shared" si="69"/>
        <v>0</v>
      </c>
      <c r="S223" s="122" t="str">
        <f t="shared" si="86"/>
        <v>-</v>
      </c>
      <c r="T223" s="66">
        <f t="shared" si="70"/>
        <v>0</v>
      </c>
      <c r="U223" s="153" t="s">
        <v>924</v>
      </c>
    </row>
    <row r="224" spans="1:21" s="90" customFormat="1" ht="35.25" customHeight="1" outlineLevel="2" x14ac:dyDescent="0.25">
      <c r="A224" s="189"/>
      <c r="B224" s="46" t="s">
        <v>722</v>
      </c>
      <c r="C224" s="66">
        <f t="shared" si="71"/>
        <v>800</v>
      </c>
      <c r="D224" s="66">
        <v>800</v>
      </c>
      <c r="E224" s="66">
        <v>0</v>
      </c>
      <c r="F224" s="66">
        <v>0</v>
      </c>
      <c r="G224" s="66">
        <v>0</v>
      </c>
      <c r="H224" s="66">
        <f t="shared" si="72"/>
        <v>552</v>
      </c>
      <c r="I224" s="66">
        <v>552</v>
      </c>
      <c r="J224" s="66">
        <v>0</v>
      </c>
      <c r="K224" s="66">
        <v>0</v>
      </c>
      <c r="L224" s="66">
        <v>0</v>
      </c>
      <c r="M224" s="66">
        <f t="shared" si="83"/>
        <v>69</v>
      </c>
      <c r="N224" s="66">
        <f t="shared" si="67"/>
        <v>248</v>
      </c>
      <c r="O224" s="122">
        <f t="shared" si="84"/>
        <v>69</v>
      </c>
      <c r="P224" s="122">
        <f t="shared" si="68"/>
        <v>248</v>
      </c>
      <c r="Q224" s="122" t="str">
        <f t="shared" si="85"/>
        <v>-</v>
      </c>
      <c r="R224" s="122">
        <f t="shared" si="69"/>
        <v>0</v>
      </c>
      <c r="S224" s="122" t="str">
        <f t="shared" si="86"/>
        <v>-</v>
      </c>
      <c r="T224" s="66">
        <f t="shared" si="70"/>
        <v>0</v>
      </c>
      <c r="U224" s="152" t="s">
        <v>925</v>
      </c>
    </row>
    <row r="225" spans="1:21" s="90" customFormat="1" ht="114" customHeight="1" outlineLevel="2" x14ac:dyDescent="0.25">
      <c r="A225" s="189"/>
      <c r="B225" s="46" t="s">
        <v>730</v>
      </c>
      <c r="C225" s="66">
        <f t="shared" si="71"/>
        <v>1350</v>
      </c>
      <c r="D225" s="66">
        <v>1350</v>
      </c>
      <c r="E225" s="66">
        <v>0</v>
      </c>
      <c r="F225" s="66">
        <v>0</v>
      </c>
      <c r="G225" s="66">
        <v>0</v>
      </c>
      <c r="H225" s="66">
        <f t="shared" si="72"/>
        <v>0</v>
      </c>
      <c r="I225" s="66">
        <v>0</v>
      </c>
      <c r="J225" s="66">
        <v>0</v>
      </c>
      <c r="K225" s="66">
        <v>0</v>
      </c>
      <c r="L225" s="66">
        <v>0</v>
      </c>
      <c r="M225" s="66"/>
      <c r="N225" s="66">
        <f t="shared" si="67"/>
        <v>1350</v>
      </c>
      <c r="O225" s="122">
        <f t="shared" si="84"/>
        <v>0</v>
      </c>
      <c r="P225" s="122">
        <f t="shared" si="68"/>
        <v>1350</v>
      </c>
      <c r="Q225" s="122" t="str">
        <f t="shared" si="85"/>
        <v>-</v>
      </c>
      <c r="R225" s="122">
        <f t="shared" si="69"/>
        <v>0</v>
      </c>
      <c r="S225" s="122" t="str">
        <f t="shared" si="86"/>
        <v>-</v>
      </c>
      <c r="T225" s="66">
        <f t="shared" si="70"/>
        <v>0</v>
      </c>
      <c r="U225" s="152" t="s">
        <v>926</v>
      </c>
    </row>
    <row r="226" spans="1:21" s="90" customFormat="1" ht="67.5" outlineLevel="2" x14ac:dyDescent="0.25">
      <c r="A226" s="189"/>
      <c r="B226" s="46" t="s">
        <v>723</v>
      </c>
      <c r="C226" s="66">
        <f t="shared" si="71"/>
        <v>41</v>
      </c>
      <c r="D226" s="66">
        <v>0</v>
      </c>
      <c r="E226" s="66">
        <v>41</v>
      </c>
      <c r="F226" s="66">
        <v>0</v>
      </c>
      <c r="G226" s="66">
        <v>0</v>
      </c>
      <c r="H226" s="66">
        <f t="shared" si="72"/>
        <v>0</v>
      </c>
      <c r="I226" s="66">
        <v>0</v>
      </c>
      <c r="J226" s="66">
        <v>0</v>
      </c>
      <c r="K226" s="66">
        <v>0</v>
      </c>
      <c r="L226" s="66"/>
      <c r="M226" s="66">
        <f t="shared" si="83"/>
        <v>0</v>
      </c>
      <c r="N226" s="66">
        <f t="shared" si="67"/>
        <v>41</v>
      </c>
      <c r="O226" s="122" t="str">
        <f t="shared" si="84"/>
        <v>-</v>
      </c>
      <c r="P226" s="122">
        <f t="shared" si="68"/>
        <v>0</v>
      </c>
      <c r="Q226" s="122">
        <f t="shared" si="85"/>
        <v>0</v>
      </c>
      <c r="R226" s="122">
        <f t="shared" si="69"/>
        <v>41</v>
      </c>
      <c r="S226" s="122" t="str">
        <f t="shared" si="86"/>
        <v>-</v>
      </c>
      <c r="T226" s="66">
        <f t="shared" si="70"/>
        <v>0</v>
      </c>
      <c r="U226" s="152" t="s">
        <v>956</v>
      </c>
    </row>
    <row r="227" spans="1:21" s="90" customFormat="1" ht="62.25" customHeight="1" outlineLevel="1" x14ac:dyDescent="0.25">
      <c r="A227" s="65"/>
      <c r="B227" s="46" t="s">
        <v>905</v>
      </c>
      <c r="C227" s="66">
        <f>SUM(D227:F227)</f>
        <v>2949.3</v>
      </c>
      <c r="D227" s="66">
        <f>SUM(D228:D237)</f>
        <v>2949.3</v>
      </c>
      <c r="E227" s="66">
        <f>SUM(E228:E237)</f>
        <v>0</v>
      </c>
      <c r="F227" s="66">
        <f>SUM(F228:F237)</f>
        <v>0</v>
      </c>
      <c r="G227" s="66">
        <v>0</v>
      </c>
      <c r="H227" s="66">
        <f t="shared" si="72"/>
        <v>36.200000000000003</v>
      </c>
      <c r="I227" s="66">
        <f>SUM(I228:I237)</f>
        <v>36.200000000000003</v>
      </c>
      <c r="J227" s="66">
        <f>SUM(J228:J237)</f>
        <v>0</v>
      </c>
      <c r="K227" s="66">
        <f>SUM(K228:K237)</f>
        <v>0</v>
      </c>
      <c r="L227" s="66">
        <v>0</v>
      </c>
      <c r="M227" s="66">
        <f t="shared" si="83"/>
        <v>1.2274098938731226</v>
      </c>
      <c r="N227" s="66">
        <f>C227-H227</f>
        <v>2913.1000000000004</v>
      </c>
      <c r="O227" s="122">
        <f t="shared" si="84"/>
        <v>1.2274098938731226</v>
      </c>
      <c r="P227" s="122">
        <f t="shared" si="68"/>
        <v>2913.1000000000004</v>
      </c>
      <c r="Q227" s="122" t="str">
        <f t="shared" si="85"/>
        <v>-</v>
      </c>
      <c r="R227" s="122">
        <f t="shared" si="69"/>
        <v>0</v>
      </c>
      <c r="S227" s="122" t="str">
        <f t="shared" si="86"/>
        <v>-</v>
      </c>
      <c r="T227" s="66">
        <f t="shared" si="70"/>
        <v>0</v>
      </c>
      <c r="U227" s="153"/>
    </row>
    <row r="228" spans="1:21" s="90" customFormat="1" ht="35.25" customHeight="1" outlineLevel="2" x14ac:dyDescent="0.25">
      <c r="A228" s="67"/>
      <c r="B228" s="46" t="s">
        <v>423</v>
      </c>
      <c r="C228" s="66">
        <f t="shared" si="71"/>
        <v>347.5</v>
      </c>
      <c r="D228" s="66">
        <v>347.5</v>
      </c>
      <c r="E228" s="66">
        <v>0</v>
      </c>
      <c r="F228" s="66">
        <v>0</v>
      </c>
      <c r="G228" s="66">
        <v>0</v>
      </c>
      <c r="H228" s="66">
        <f t="shared" si="72"/>
        <v>0</v>
      </c>
      <c r="I228" s="66">
        <v>0</v>
      </c>
      <c r="J228" s="66">
        <v>0</v>
      </c>
      <c r="K228" s="66">
        <v>0</v>
      </c>
      <c r="L228" s="66">
        <v>0</v>
      </c>
      <c r="M228" s="66">
        <f t="shared" si="83"/>
        <v>0</v>
      </c>
      <c r="N228" s="66">
        <f t="shared" si="67"/>
        <v>347.5</v>
      </c>
      <c r="O228" s="122">
        <f t="shared" si="84"/>
        <v>0</v>
      </c>
      <c r="P228" s="122">
        <f t="shared" si="68"/>
        <v>347.5</v>
      </c>
      <c r="Q228" s="122" t="str">
        <f t="shared" si="85"/>
        <v>-</v>
      </c>
      <c r="R228" s="122">
        <f t="shared" si="69"/>
        <v>0</v>
      </c>
      <c r="S228" s="122" t="str">
        <f t="shared" si="86"/>
        <v>-</v>
      </c>
      <c r="T228" s="66">
        <f t="shared" si="70"/>
        <v>0</v>
      </c>
      <c r="U228" s="296" t="s">
        <v>957</v>
      </c>
    </row>
    <row r="229" spans="1:21" s="90" customFormat="1" ht="68.25" customHeight="1" outlineLevel="2" x14ac:dyDescent="0.25">
      <c r="A229" s="67"/>
      <c r="B229" s="46" t="s">
        <v>424</v>
      </c>
      <c r="C229" s="66">
        <f t="shared" si="71"/>
        <v>262.3</v>
      </c>
      <c r="D229" s="66">
        <v>262.3</v>
      </c>
      <c r="E229" s="66">
        <v>0</v>
      </c>
      <c r="F229" s="66">
        <v>0</v>
      </c>
      <c r="G229" s="66">
        <v>0</v>
      </c>
      <c r="H229" s="66">
        <f t="shared" si="72"/>
        <v>0</v>
      </c>
      <c r="I229" s="66">
        <v>0</v>
      </c>
      <c r="J229" s="66">
        <v>0</v>
      </c>
      <c r="K229" s="66">
        <v>0</v>
      </c>
      <c r="L229" s="66">
        <v>0</v>
      </c>
      <c r="M229" s="66">
        <f t="shared" si="83"/>
        <v>0</v>
      </c>
      <c r="N229" s="66">
        <f t="shared" si="67"/>
        <v>262.3</v>
      </c>
      <c r="O229" s="66">
        <f t="shared" si="84"/>
        <v>0</v>
      </c>
      <c r="P229" s="66">
        <f t="shared" si="68"/>
        <v>262.3</v>
      </c>
      <c r="Q229" s="66" t="str">
        <f t="shared" si="85"/>
        <v>-</v>
      </c>
      <c r="R229" s="66">
        <f t="shared" si="69"/>
        <v>0</v>
      </c>
      <c r="S229" s="66" t="str">
        <f t="shared" si="86"/>
        <v>-</v>
      </c>
      <c r="T229" s="66">
        <f t="shared" si="70"/>
        <v>0</v>
      </c>
      <c r="U229" s="300"/>
    </row>
    <row r="230" spans="1:21" s="90" customFormat="1" ht="81" outlineLevel="2" x14ac:dyDescent="0.25">
      <c r="A230" s="67"/>
      <c r="B230" s="46" t="s">
        <v>724</v>
      </c>
      <c r="C230" s="66">
        <f t="shared" si="71"/>
        <v>1</v>
      </c>
      <c r="D230" s="66">
        <v>1</v>
      </c>
      <c r="E230" s="66">
        <v>0</v>
      </c>
      <c r="F230" s="66">
        <v>0</v>
      </c>
      <c r="G230" s="66">
        <v>0</v>
      </c>
      <c r="H230" s="66">
        <f t="shared" si="72"/>
        <v>0</v>
      </c>
      <c r="I230" s="66">
        <v>0</v>
      </c>
      <c r="J230" s="66">
        <v>0</v>
      </c>
      <c r="K230" s="66">
        <v>0</v>
      </c>
      <c r="L230" s="66"/>
      <c r="M230" s="66">
        <f t="shared" si="83"/>
        <v>0</v>
      </c>
      <c r="N230" s="66">
        <f t="shared" si="67"/>
        <v>1</v>
      </c>
      <c r="O230" s="66">
        <f t="shared" si="84"/>
        <v>0</v>
      </c>
      <c r="P230" s="66">
        <f t="shared" si="68"/>
        <v>1</v>
      </c>
      <c r="Q230" s="66" t="str">
        <f t="shared" si="85"/>
        <v>-</v>
      </c>
      <c r="R230" s="66">
        <f t="shared" si="69"/>
        <v>0</v>
      </c>
      <c r="S230" s="66" t="str">
        <f t="shared" si="86"/>
        <v>-</v>
      </c>
      <c r="T230" s="66">
        <f t="shared" si="70"/>
        <v>0</v>
      </c>
      <c r="U230" s="300"/>
    </row>
    <row r="231" spans="1:21" s="90" customFormat="1" ht="77.25" customHeight="1" outlineLevel="2" x14ac:dyDescent="0.25">
      <c r="A231" s="67"/>
      <c r="B231" s="46" t="s">
        <v>725</v>
      </c>
      <c r="C231" s="66">
        <f t="shared" si="71"/>
        <v>38.299999999999997</v>
      </c>
      <c r="D231" s="66">
        <v>38.299999999999997</v>
      </c>
      <c r="E231" s="66">
        <v>0</v>
      </c>
      <c r="F231" s="66">
        <v>0</v>
      </c>
      <c r="G231" s="66">
        <v>0</v>
      </c>
      <c r="H231" s="66">
        <f t="shared" si="72"/>
        <v>0</v>
      </c>
      <c r="I231" s="66">
        <v>0</v>
      </c>
      <c r="J231" s="66">
        <v>0</v>
      </c>
      <c r="K231" s="66">
        <v>0</v>
      </c>
      <c r="L231" s="66"/>
      <c r="M231" s="66">
        <f t="shared" si="83"/>
        <v>0</v>
      </c>
      <c r="N231" s="66">
        <f t="shared" si="67"/>
        <v>38.299999999999997</v>
      </c>
      <c r="O231" s="66">
        <f t="shared" si="84"/>
        <v>0</v>
      </c>
      <c r="P231" s="66">
        <f t="shared" si="68"/>
        <v>38.299999999999997</v>
      </c>
      <c r="Q231" s="66" t="str">
        <f t="shared" si="85"/>
        <v>-</v>
      </c>
      <c r="R231" s="66">
        <f t="shared" si="69"/>
        <v>0</v>
      </c>
      <c r="S231" s="66" t="str">
        <f t="shared" si="86"/>
        <v>-</v>
      </c>
      <c r="T231" s="66">
        <f t="shared" si="70"/>
        <v>0</v>
      </c>
      <c r="U231" s="297"/>
    </row>
    <row r="232" spans="1:21" s="90" customFormat="1" ht="38.25" customHeight="1" outlineLevel="2" x14ac:dyDescent="0.25">
      <c r="A232" s="65"/>
      <c r="B232" s="46" t="s">
        <v>425</v>
      </c>
      <c r="C232" s="66">
        <f t="shared" si="71"/>
        <v>500</v>
      </c>
      <c r="D232" s="66">
        <v>500</v>
      </c>
      <c r="E232" s="66">
        <v>0</v>
      </c>
      <c r="F232" s="66">
        <v>0</v>
      </c>
      <c r="G232" s="66">
        <v>0</v>
      </c>
      <c r="H232" s="66">
        <f t="shared" si="72"/>
        <v>0</v>
      </c>
      <c r="I232" s="66">
        <v>0</v>
      </c>
      <c r="J232" s="66">
        <v>0</v>
      </c>
      <c r="K232" s="66">
        <v>0</v>
      </c>
      <c r="L232" s="66">
        <v>0</v>
      </c>
      <c r="M232" s="66">
        <f t="shared" si="83"/>
        <v>0</v>
      </c>
      <c r="N232" s="66">
        <f t="shared" si="67"/>
        <v>500</v>
      </c>
      <c r="O232" s="66">
        <f t="shared" si="84"/>
        <v>0</v>
      </c>
      <c r="P232" s="66">
        <f t="shared" si="68"/>
        <v>500</v>
      </c>
      <c r="Q232" s="66" t="str">
        <f t="shared" si="85"/>
        <v>-</v>
      </c>
      <c r="R232" s="66">
        <f t="shared" si="69"/>
        <v>0</v>
      </c>
      <c r="S232" s="66" t="str">
        <f t="shared" si="86"/>
        <v>-</v>
      </c>
      <c r="T232" s="66">
        <f t="shared" si="70"/>
        <v>0</v>
      </c>
      <c r="U232" s="152" t="s">
        <v>732</v>
      </c>
    </row>
    <row r="233" spans="1:21" s="90" customFormat="1" ht="74.25" customHeight="1" outlineLevel="2" x14ac:dyDescent="0.25">
      <c r="A233" s="65"/>
      <c r="B233" s="46" t="s">
        <v>726</v>
      </c>
      <c r="C233" s="66">
        <f t="shared" si="71"/>
        <v>1355.2</v>
      </c>
      <c r="D233" s="66">
        <v>1355.2</v>
      </c>
      <c r="E233" s="66">
        <v>0</v>
      </c>
      <c r="F233" s="66">
        <v>0</v>
      </c>
      <c r="G233" s="66">
        <v>0</v>
      </c>
      <c r="H233" s="66">
        <f t="shared" si="72"/>
        <v>0</v>
      </c>
      <c r="I233" s="66">
        <v>0</v>
      </c>
      <c r="J233" s="66">
        <v>0</v>
      </c>
      <c r="K233" s="66">
        <v>0</v>
      </c>
      <c r="L233" s="66"/>
      <c r="M233" s="66">
        <f t="shared" si="83"/>
        <v>0</v>
      </c>
      <c r="N233" s="66">
        <f t="shared" si="67"/>
        <v>1355.2</v>
      </c>
      <c r="O233" s="66">
        <f t="shared" si="84"/>
        <v>0</v>
      </c>
      <c r="P233" s="66">
        <f t="shared" si="68"/>
        <v>1355.2</v>
      </c>
      <c r="Q233" s="66" t="str">
        <f t="shared" si="85"/>
        <v>-</v>
      </c>
      <c r="R233" s="66">
        <f t="shared" si="69"/>
        <v>0</v>
      </c>
      <c r="S233" s="66" t="str">
        <f t="shared" si="86"/>
        <v>-</v>
      </c>
      <c r="T233" s="66">
        <f t="shared" si="70"/>
        <v>0</v>
      </c>
      <c r="U233" s="152" t="s">
        <v>923</v>
      </c>
    </row>
    <row r="234" spans="1:21" s="90" customFormat="1" ht="54" outlineLevel="2" x14ac:dyDescent="0.25">
      <c r="A234" s="65"/>
      <c r="B234" s="46" t="s">
        <v>727</v>
      </c>
      <c r="C234" s="66">
        <f t="shared" si="71"/>
        <v>70</v>
      </c>
      <c r="D234" s="66">
        <v>70</v>
      </c>
      <c r="E234" s="66">
        <v>0</v>
      </c>
      <c r="F234" s="66">
        <v>0</v>
      </c>
      <c r="G234" s="66">
        <v>0</v>
      </c>
      <c r="H234" s="66">
        <f t="shared" si="72"/>
        <v>20</v>
      </c>
      <c r="I234" s="66">
        <v>20</v>
      </c>
      <c r="J234" s="66"/>
      <c r="K234" s="66"/>
      <c r="L234" s="66"/>
      <c r="M234" s="66">
        <f t="shared" si="83"/>
        <v>28.571428571428569</v>
      </c>
      <c r="N234" s="66">
        <f t="shared" si="67"/>
        <v>50</v>
      </c>
      <c r="O234" s="66">
        <f t="shared" si="84"/>
        <v>28.571428571428569</v>
      </c>
      <c r="P234" s="66">
        <f t="shared" si="68"/>
        <v>50</v>
      </c>
      <c r="Q234" s="66" t="str">
        <f t="shared" si="85"/>
        <v>-</v>
      </c>
      <c r="R234" s="66">
        <f t="shared" si="69"/>
        <v>0</v>
      </c>
      <c r="S234" s="66" t="str">
        <f t="shared" si="86"/>
        <v>-</v>
      </c>
      <c r="T234" s="66">
        <f t="shared" si="70"/>
        <v>0</v>
      </c>
      <c r="U234" s="152" t="s">
        <v>733</v>
      </c>
    </row>
    <row r="235" spans="1:21" s="90" customFormat="1" ht="40.5" outlineLevel="2" x14ac:dyDescent="0.25">
      <c r="A235" s="65"/>
      <c r="B235" s="46" t="s">
        <v>728</v>
      </c>
      <c r="C235" s="66">
        <f t="shared" si="71"/>
        <v>150</v>
      </c>
      <c r="D235" s="66">
        <v>150</v>
      </c>
      <c r="E235" s="66">
        <v>0</v>
      </c>
      <c r="F235" s="66">
        <v>0</v>
      </c>
      <c r="G235" s="66">
        <v>0</v>
      </c>
      <c r="H235" s="66">
        <f t="shared" si="72"/>
        <v>0</v>
      </c>
      <c r="I235" s="66">
        <v>0</v>
      </c>
      <c r="J235" s="66">
        <v>0</v>
      </c>
      <c r="K235" s="66">
        <v>0</v>
      </c>
      <c r="L235" s="66">
        <v>0</v>
      </c>
      <c r="M235" s="66">
        <f t="shared" si="83"/>
        <v>0</v>
      </c>
      <c r="N235" s="66">
        <f t="shared" si="67"/>
        <v>150</v>
      </c>
      <c r="O235" s="66">
        <f t="shared" si="84"/>
        <v>0</v>
      </c>
      <c r="P235" s="66">
        <f t="shared" si="68"/>
        <v>150</v>
      </c>
      <c r="Q235" s="66" t="str">
        <f t="shared" si="85"/>
        <v>-</v>
      </c>
      <c r="R235" s="66">
        <f t="shared" si="69"/>
        <v>0</v>
      </c>
      <c r="S235" s="66" t="str">
        <f t="shared" si="86"/>
        <v>-</v>
      </c>
      <c r="T235" s="66">
        <f t="shared" si="70"/>
        <v>0</v>
      </c>
      <c r="U235" s="152" t="s">
        <v>922</v>
      </c>
    </row>
    <row r="236" spans="1:21" s="90" customFormat="1" ht="40.5" outlineLevel="2" x14ac:dyDescent="0.25">
      <c r="A236" s="65"/>
      <c r="B236" s="46" t="s">
        <v>729</v>
      </c>
      <c r="C236" s="66">
        <f t="shared" si="71"/>
        <v>125</v>
      </c>
      <c r="D236" s="66">
        <v>125</v>
      </c>
      <c r="E236" s="66">
        <v>0</v>
      </c>
      <c r="F236" s="66">
        <v>0</v>
      </c>
      <c r="G236" s="66">
        <v>0</v>
      </c>
      <c r="H236" s="66">
        <f t="shared" si="72"/>
        <v>16.2</v>
      </c>
      <c r="I236" s="66">
        <v>16.2</v>
      </c>
      <c r="J236" s="66">
        <v>0</v>
      </c>
      <c r="K236" s="66">
        <v>0</v>
      </c>
      <c r="L236" s="66">
        <v>0</v>
      </c>
      <c r="M236" s="66">
        <f t="shared" si="83"/>
        <v>12.959999999999999</v>
      </c>
      <c r="N236" s="66">
        <f t="shared" si="67"/>
        <v>108.8</v>
      </c>
      <c r="O236" s="66">
        <f t="shared" si="84"/>
        <v>12.959999999999999</v>
      </c>
      <c r="P236" s="66">
        <f t="shared" si="68"/>
        <v>108.8</v>
      </c>
      <c r="Q236" s="66" t="str">
        <f t="shared" si="85"/>
        <v>-</v>
      </c>
      <c r="R236" s="66">
        <f t="shared" si="69"/>
        <v>0</v>
      </c>
      <c r="S236" s="66" t="str">
        <f t="shared" si="86"/>
        <v>-</v>
      </c>
      <c r="T236" s="66">
        <f t="shared" si="70"/>
        <v>0</v>
      </c>
      <c r="U236" s="152"/>
    </row>
    <row r="237" spans="1:21" s="90" customFormat="1" ht="54" outlineLevel="2" x14ac:dyDescent="0.25">
      <c r="A237" s="65"/>
      <c r="B237" s="190" t="s">
        <v>727</v>
      </c>
      <c r="C237" s="66">
        <f t="shared" si="71"/>
        <v>100</v>
      </c>
      <c r="D237" s="66">
        <v>100</v>
      </c>
      <c r="E237" s="66">
        <v>0</v>
      </c>
      <c r="F237" s="66">
        <v>0</v>
      </c>
      <c r="G237" s="66">
        <v>0</v>
      </c>
      <c r="H237" s="66">
        <f t="shared" si="72"/>
        <v>0</v>
      </c>
      <c r="I237" s="66">
        <v>0</v>
      </c>
      <c r="J237" s="66">
        <v>0</v>
      </c>
      <c r="K237" s="66">
        <v>0</v>
      </c>
      <c r="L237" s="66"/>
      <c r="M237" s="66">
        <f t="shared" si="83"/>
        <v>0</v>
      </c>
      <c r="N237" s="66">
        <f t="shared" si="67"/>
        <v>100</v>
      </c>
      <c r="O237" s="66">
        <f t="shared" si="84"/>
        <v>0</v>
      </c>
      <c r="P237" s="66">
        <f t="shared" si="68"/>
        <v>100</v>
      </c>
      <c r="Q237" s="66" t="str">
        <f t="shared" si="85"/>
        <v>-</v>
      </c>
      <c r="R237" s="66">
        <f t="shared" si="69"/>
        <v>0</v>
      </c>
      <c r="S237" s="66" t="str">
        <f t="shared" si="86"/>
        <v>-</v>
      </c>
      <c r="T237" s="66">
        <f t="shared" si="70"/>
        <v>0</v>
      </c>
      <c r="U237" s="152"/>
    </row>
    <row r="238" spans="1:21" s="88" customFormat="1" ht="40.5" x14ac:dyDescent="0.25">
      <c r="A238" s="111">
        <v>16</v>
      </c>
      <c r="B238" s="73" t="s">
        <v>65</v>
      </c>
      <c r="C238" s="35">
        <f t="shared" si="71"/>
        <v>86604.4</v>
      </c>
      <c r="D238" s="35">
        <f>D239+D242+D243</f>
        <v>86604.4</v>
      </c>
      <c r="E238" s="35">
        <f>E239+E242+E243</f>
        <v>0</v>
      </c>
      <c r="F238" s="35">
        <f>F239+F242+F243</f>
        <v>0</v>
      </c>
      <c r="G238" s="35">
        <f>SUM(G239:G243)</f>
        <v>0</v>
      </c>
      <c r="H238" s="35">
        <f t="shared" si="72"/>
        <v>26202.1</v>
      </c>
      <c r="I238" s="35">
        <f>I239+I242+I243</f>
        <v>26202.1</v>
      </c>
      <c r="J238" s="35">
        <f>J239+J242+J243</f>
        <v>0</v>
      </c>
      <c r="K238" s="35">
        <f>K239+K242+K243</f>
        <v>0</v>
      </c>
      <c r="L238" s="35">
        <f>SUM(L239:L243)</f>
        <v>0</v>
      </c>
      <c r="M238" s="35">
        <f t="shared" si="83"/>
        <v>30.254929310750956</v>
      </c>
      <c r="N238" s="35">
        <f t="shared" si="67"/>
        <v>60402.299999999996</v>
      </c>
      <c r="O238" s="35">
        <f t="shared" si="84"/>
        <v>30.254929310750956</v>
      </c>
      <c r="P238" s="35">
        <f t="shared" si="68"/>
        <v>60402.299999999996</v>
      </c>
      <c r="Q238" s="35" t="str">
        <f t="shared" si="85"/>
        <v>-</v>
      </c>
      <c r="R238" s="35">
        <f t="shared" si="69"/>
        <v>0</v>
      </c>
      <c r="S238" s="35" t="str">
        <f t="shared" si="86"/>
        <v>-</v>
      </c>
      <c r="T238" s="35">
        <f t="shared" si="70"/>
        <v>0</v>
      </c>
      <c r="U238" s="151"/>
    </row>
    <row r="239" spans="1:21" s="90" customFormat="1" ht="42.75" customHeight="1" outlineLevel="1" x14ac:dyDescent="0.2">
      <c r="A239" s="191"/>
      <c r="B239" s="192" t="s">
        <v>906</v>
      </c>
      <c r="C239" s="66">
        <f t="shared" si="71"/>
        <v>65715.399999999994</v>
      </c>
      <c r="D239" s="66">
        <f>D240+D241</f>
        <v>65715.399999999994</v>
      </c>
      <c r="E239" s="66">
        <f>E240+E241</f>
        <v>0</v>
      </c>
      <c r="F239" s="66">
        <f>F240+F241</f>
        <v>0</v>
      </c>
      <c r="G239" s="66">
        <v>0</v>
      </c>
      <c r="H239" s="66">
        <f t="shared" si="72"/>
        <v>21465</v>
      </c>
      <c r="I239" s="66">
        <f>I240+I241</f>
        <v>21465</v>
      </c>
      <c r="J239" s="66">
        <f>J240+J241</f>
        <v>0</v>
      </c>
      <c r="K239" s="66">
        <f>K240+K241</f>
        <v>0</v>
      </c>
      <c r="L239" s="66">
        <v>0</v>
      </c>
      <c r="M239" s="66">
        <f t="shared" si="83"/>
        <v>32.663576574136357</v>
      </c>
      <c r="N239" s="66">
        <f t="shared" si="67"/>
        <v>44250.399999999994</v>
      </c>
      <c r="O239" s="66">
        <f t="shared" si="84"/>
        <v>32.663576574136357</v>
      </c>
      <c r="P239" s="66">
        <f t="shared" si="68"/>
        <v>44250.399999999994</v>
      </c>
      <c r="Q239" s="66" t="str">
        <f>IFERROR(J239/E239*100,"-")</f>
        <v>-</v>
      </c>
      <c r="R239" s="66">
        <f t="shared" si="69"/>
        <v>0</v>
      </c>
      <c r="S239" s="66" t="str">
        <f t="shared" si="86"/>
        <v>-</v>
      </c>
      <c r="T239" s="66">
        <f t="shared" si="70"/>
        <v>0</v>
      </c>
      <c r="U239" s="168"/>
    </row>
    <row r="240" spans="1:21" s="90" customFormat="1" ht="31.5" customHeight="1" outlineLevel="2" x14ac:dyDescent="0.2">
      <c r="A240" s="193"/>
      <c r="B240" s="192" t="s">
        <v>436</v>
      </c>
      <c r="C240" s="66">
        <f t="shared" si="71"/>
        <v>59854.5</v>
      </c>
      <c r="D240" s="66">
        <v>59854.5</v>
      </c>
      <c r="E240" s="66">
        <v>0</v>
      </c>
      <c r="F240" s="66">
        <v>0</v>
      </c>
      <c r="G240" s="66">
        <v>0</v>
      </c>
      <c r="H240" s="66">
        <f t="shared" si="72"/>
        <v>21172.7</v>
      </c>
      <c r="I240" s="66">
        <v>21172.7</v>
      </c>
      <c r="J240" s="66">
        <v>0</v>
      </c>
      <c r="K240" s="66">
        <v>0</v>
      </c>
      <c r="L240" s="66">
        <v>0</v>
      </c>
      <c r="M240" s="66">
        <f t="shared" si="83"/>
        <v>35.373614348127539</v>
      </c>
      <c r="N240" s="66">
        <f t="shared" si="67"/>
        <v>38681.800000000003</v>
      </c>
      <c r="O240" s="66">
        <f t="shared" si="84"/>
        <v>35.373614348127539</v>
      </c>
      <c r="P240" s="66">
        <f t="shared" si="68"/>
        <v>38681.800000000003</v>
      </c>
      <c r="Q240" s="66" t="str">
        <f t="shared" si="85"/>
        <v>-</v>
      </c>
      <c r="R240" s="66">
        <f t="shared" si="69"/>
        <v>0</v>
      </c>
      <c r="S240" s="66" t="str">
        <f t="shared" si="86"/>
        <v>-</v>
      </c>
      <c r="T240" s="66">
        <f t="shared" si="70"/>
        <v>0</v>
      </c>
      <c r="U240" s="298" t="s">
        <v>921</v>
      </c>
    </row>
    <row r="241" spans="1:21" s="90" customFormat="1" ht="34.5" customHeight="1" outlineLevel="2" x14ac:dyDescent="0.2">
      <c r="A241" s="191"/>
      <c r="B241" s="192" t="s">
        <v>47</v>
      </c>
      <c r="C241" s="66">
        <f t="shared" si="71"/>
        <v>5860.9</v>
      </c>
      <c r="D241" s="66">
        <v>5860.9</v>
      </c>
      <c r="E241" s="66">
        <v>0</v>
      </c>
      <c r="F241" s="66">
        <v>0</v>
      </c>
      <c r="G241" s="66">
        <v>0</v>
      </c>
      <c r="H241" s="66">
        <f t="shared" si="72"/>
        <v>292.3</v>
      </c>
      <c r="I241" s="66">
        <v>292.3</v>
      </c>
      <c r="J241" s="66">
        <v>0</v>
      </c>
      <c r="K241" s="66">
        <v>0</v>
      </c>
      <c r="L241" s="66">
        <v>0</v>
      </c>
      <c r="M241" s="66">
        <f t="shared" si="83"/>
        <v>4.9872886416761935</v>
      </c>
      <c r="N241" s="66">
        <f t="shared" si="67"/>
        <v>5568.5999999999995</v>
      </c>
      <c r="O241" s="66">
        <f t="shared" si="84"/>
        <v>4.9872886416761935</v>
      </c>
      <c r="P241" s="66">
        <f t="shared" si="68"/>
        <v>5568.5999999999995</v>
      </c>
      <c r="Q241" s="66" t="str">
        <f t="shared" si="85"/>
        <v>-</v>
      </c>
      <c r="R241" s="66">
        <f t="shared" si="69"/>
        <v>0</v>
      </c>
      <c r="S241" s="66" t="str">
        <f t="shared" si="86"/>
        <v>-</v>
      </c>
      <c r="T241" s="66">
        <f t="shared" si="70"/>
        <v>0</v>
      </c>
      <c r="U241" s="299"/>
    </row>
    <row r="242" spans="1:21" s="90" customFormat="1" ht="54" outlineLevel="1" x14ac:dyDescent="0.2">
      <c r="A242" s="191"/>
      <c r="B242" s="192" t="s">
        <v>907</v>
      </c>
      <c r="C242" s="66">
        <f t="shared" si="71"/>
        <v>335</v>
      </c>
      <c r="D242" s="66">
        <v>335</v>
      </c>
      <c r="E242" s="66">
        <v>0</v>
      </c>
      <c r="F242" s="66">
        <v>0</v>
      </c>
      <c r="G242" s="66"/>
      <c r="H242" s="66">
        <f t="shared" si="72"/>
        <v>0</v>
      </c>
      <c r="I242" s="66">
        <v>0</v>
      </c>
      <c r="J242" s="66">
        <v>0</v>
      </c>
      <c r="K242" s="66">
        <v>0</v>
      </c>
      <c r="L242" s="66"/>
      <c r="M242" s="66">
        <f t="shared" si="83"/>
        <v>0</v>
      </c>
      <c r="N242" s="66">
        <f t="shared" si="67"/>
        <v>335</v>
      </c>
      <c r="O242" s="66">
        <f t="shared" si="84"/>
        <v>0</v>
      </c>
      <c r="P242" s="66">
        <f t="shared" si="68"/>
        <v>335</v>
      </c>
      <c r="Q242" s="66" t="str">
        <f t="shared" si="85"/>
        <v>-</v>
      </c>
      <c r="R242" s="66">
        <f t="shared" si="69"/>
        <v>0</v>
      </c>
      <c r="S242" s="66" t="str">
        <f t="shared" si="86"/>
        <v>-</v>
      </c>
      <c r="T242" s="66">
        <f t="shared" si="70"/>
        <v>0</v>
      </c>
      <c r="U242" s="152" t="s">
        <v>852</v>
      </c>
    </row>
    <row r="243" spans="1:21" s="90" customFormat="1" ht="93" customHeight="1" outlineLevel="1" x14ac:dyDescent="0.2">
      <c r="A243" s="191"/>
      <c r="B243" s="192" t="s">
        <v>908</v>
      </c>
      <c r="C243" s="66">
        <f t="shared" si="71"/>
        <v>20554</v>
      </c>
      <c r="D243" s="66">
        <v>20554</v>
      </c>
      <c r="E243" s="66">
        <v>0</v>
      </c>
      <c r="F243" s="66">
        <v>0</v>
      </c>
      <c r="G243" s="66">
        <v>0</v>
      </c>
      <c r="H243" s="66">
        <f t="shared" si="72"/>
        <v>4737.1000000000004</v>
      </c>
      <c r="I243" s="66">
        <v>4737.1000000000004</v>
      </c>
      <c r="J243" s="66">
        <v>0</v>
      </c>
      <c r="K243" s="66">
        <v>0</v>
      </c>
      <c r="L243" s="66">
        <v>0</v>
      </c>
      <c r="M243" s="66">
        <f t="shared" si="83"/>
        <v>23.047095455872338</v>
      </c>
      <c r="N243" s="66">
        <f t="shared" si="67"/>
        <v>15816.9</v>
      </c>
      <c r="O243" s="66">
        <f t="shared" si="84"/>
        <v>23.047095455872338</v>
      </c>
      <c r="P243" s="66">
        <f t="shared" si="68"/>
        <v>15816.9</v>
      </c>
      <c r="Q243" s="66" t="str">
        <f t="shared" si="85"/>
        <v>-</v>
      </c>
      <c r="R243" s="66">
        <f t="shared" si="69"/>
        <v>0</v>
      </c>
      <c r="S243" s="66" t="str">
        <f t="shared" si="86"/>
        <v>-</v>
      </c>
      <c r="T243" s="66">
        <f t="shared" si="70"/>
        <v>0</v>
      </c>
      <c r="U243" s="168" t="s">
        <v>456</v>
      </c>
    </row>
    <row r="244" spans="1:21" s="88" customFormat="1" ht="32.25" customHeight="1" x14ac:dyDescent="0.25">
      <c r="A244" s="111">
        <v>17</v>
      </c>
      <c r="B244" s="73" t="s">
        <v>48</v>
      </c>
      <c r="C244" s="35">
        <f t="shared" si="71"/>
        <v>12226.300000000001</v>
      </c>
      <c r="D244" s="35">
        <f>SUM(D246:D247)</f>
        <v>1355.1</v>
      </c>
      <c r="E244" s="35">
        <f>SUM(E246:E247)</f>
        <v>10871.2</v>
      </c>
      <c r="F244" s="35">
        <f>SUM(F246:F247)</f>
        <v>0</v>
      </c>
      <c r="G244" s="35">
        <f>SUM(G246:G247)</f>
        <v>0</v>
      </c>
      <c r="H244" s="35">
        <f t="shared" si="72"/>
        <v>3797</v>
      </c>
      <c r="I244" s="35">
        <f>SUM(I246:I247)</f>
        <v>338.8</v>
      </c>
      <c r="J244" s="35">
        <f>SUM(J246:J247)</f>
        <v>3458.2</v>
      </c>
      <c r="K244" s="35">
        <f>SUM(K246:K247)</f>
        <v>0</v>
      </c>
      <c r="L244" s="35">
        <f>SUM(L246:L247)</f>
        <v>0</v>
      </c>
      <c r="M244" s="35">
        <f t="shared" si="83"/>
        <v>31.056002224712298</v>
      </c>
      <c r="N244" s="35">
        <f t="shared" si="67"/>
        <v>8429.3000000000011</v>
      </c>
      <c r="O244" s="35">
        <f t="shared" si="84"/>
        <v>25.001844882296513</v>
      </c>
      <c r="P244" s="35">
        <f t="shared" si="68"/>
        <v>1016.3</v>
      </c>
      <c r="Q244" s="35">
        <f t="shared" si="85"/>
        <v>31.810655677386119</v>
      </c>
      <c r="R244" s="35">
        <f t="shared" si="69"/>
        <v>7413.0000000000009</v>
      </c>
      <c r="S244" s="35" t="str">
        <f t="shared" si="86"/>
        <v>-</v>
      </c>
      <c r="T244" s="35">
        <f t="shared" si="70"/>
        <v>0</v>
      </c>
      <c r="U244" s="151" t="s">
        <v>679</v>
      </c>
    </row>
    <row r="245" spans="1:21" s="90" customFormat="1" ht="41.25" customHeight="1" outlineLevel="1" x14ac:dyDescent="0.25">
      <c r="A245" s="65"/>
      <c r="B245" s="46" t="s">
        <v>909</v>
      </c>
      <c r="C245" s="66">
        <f t="shared" si="71"/>
        <v>12226.300000000001</v>
      </c>
      <c r="D245" s="66">
        <f>D246+D247</f>
        <v>1355.1</v>
      </c>
      <c r="E245" s="66">
        <f>E246+E247</f>
        <v>10871.2</v>
      </c>
      <c r="F245" s="66">
        <f>F246+F247</f>
        <v>0</v>
      </c>
      <c r="G245" s="66"/>
      <c r="H245" s="66">
        <f t="shared" si="72"/>
        <v>3797</v>
      </c>
      <c r="I245" s="66">
        <f>I246+I247</f>
        <v>338.8</v>
      </c>
      <c r="J245" s="66">
        <f>J246+J247</f>
        <v>3458.2</v>
      </c>
      <c r="K245" s="66">
        <f>K246+K247</f>
        <v>0</v>
      </c>
      <c r="L245" s="66"/>
      <c r="M245" s="66">
        <f t="shared" si="83"/>
        <v>31.056002224712298</v>
      </c>
      <c r="N245" s="66">
        <f t="shared" si="67"/>
        <v>8429.3000000000011</v>
      </c>
      <c r="O245" s="66">
        <f t="shared" si="84"/>
        <v>25.001844882296513</v>
      </c>
      <c r="P245" s="66">
        <f t="shared" si="68"/>
        <v>1016.3</v>
      </c>
      <c r="Q245" s="66">
        <f t="shared" si="85"/>
        <v>31.810655677386119</v>
      </c>
      <c r="R245" s="66">
        <f t="shared" si="69"/>
        <v>7413.0000000000009</v>
      </c>
      <c r="S245" s="66" t="str">
        <f t="shared" si="86"/>
        <v>-</v>
      </c>
      <c r="T245" s="66">
        <f t="shared" si="70"/>
        <v>0</v>
      </c>
      <c r="U245" s="152"/>
    </row>
    <row r="246" spans="1:21" s="90" customFormat="1" ht="31.5" customHeight="1" outlineLevel="1" x14ac:dyDescent="0.25">
      <c r="A246" s="65"/>
      <c r="B246" s="46" t="s">
        <v>419</v>
      </c>
      <c r="C246" s="66">
        <f t="shared" si="71"/>
        <v>1355.1</v>
      </c>
      <c r="D246" s="66">
        <v>1355.1</v>
      </c>
      <c r="E246" s="66">
        <v>0</v>
      </c>
      <c r="F246" s="66">
        <v>0</v>
      </c>
      <c r="G246" s="66">
        <v>0</v>
      </c>
      <c r="H246" s="66">
        <f t="shared" si="72"/>
        <v>338.8</v>
      </c>
      <c r="I246" s="66">
        <v>338.8</v>
      </c>
      <c r="J246" s="66">
        <v>0</v>
      </c>
      <c r="K246" s="66">
        <v>0</v>
      </c>
      <c r="L246" s="66">
        <v>0</v>
      </c>
      <c r="M246" s="66">
        <f t="shared" si="83"/>
        <v>25.001844882296513</v>
      </c>
      <c r="N246" s="66">
        <f t="shared" si="67"/>
        <v>1016.3</v>
      </c>
      <c r="O246" s="66">
        <f t="shared" si="84"/>
        <v>25.001844882296513</v>
      </c>
      <c r="P246" s="66">
        <f t="shared" si="68"/>
        <v>1016.3</v>
      </c>
      <c r="Q246" s="66" t="str">
        <f t="shared" si="85"/>
        <v>-</v>
      </c>
      <c r="R246" s="66">
        <f t="shared" si="69"/>
        <v>0</v>
      </c>
      <c r="S246" s="66" t="str">
        <f t="shared" si="86"/>
        <v>-</v>
      </c>
      <c r="T246" s="66">
        <f t="shared" si="70"/>
        <v>0</v>
      </c>
      <c r="U246" s="152"/>
    </row>
    <row r="247" spans="1:21" s="90" customFormat="1" outlineLevel="1" x14ac:dyDescent="0.25">
      <c r="A247" s="65"/>
      <c r="B247" s="46" t="s">
        <v>420</v>
      </c>
      <c r="C247" s="66">
        <f t="shared" si="71"/>
        <v>10871.2</v>
      </c>
      <c r="D247" s="66">
        <v>0</v>
      </c>
      <c r="E247" s="66">
        <v>10871.2</v>
      </c>
      <c r="F247" s="66">
        <v>0</v>
      </c>
      <c r="G247" s="66">
        <v>0</v>
      </c>
      <c r="H247" s="66">
        <f t="shared" si="72"/>
        <v>3458.2</v>
      </c>
      <c r="I247" s="66">
        <v>0</v>
      </c>
      <c r="J247" s="66">
        <v>3458.2</v>
      </c>
      <c r="K247" s="66">
        <v>0</v>
      </c>
      <c r="L247" s="66">
        <v>0</v>
      </c>
      <c r="M247" s="66">
        <f t="shared" si="83"/>
        <v>31.810655677386119</v>
      </c>
      <c r="N247" s="66">
        <f t="shared" si="67"/>
        <v>7413.0000000000009</v>
      </c>
      <c r="O247" s="66" t="str">
        <f t="shared" si="84"/>
        <v>-</v>
      </c>
      <c r="P247" s="66">
        <f t="shared" si="68"/>
        <v>0</v>
      </c>
      <c r="Q247" s="66">
        <f t="shared" si="85"/>
        <v>31.810655677386119</v>
      </c>
      <c r="R247" s="66">
        <f t="shared" si="69"/>
        <v>7413.0000000000009</v>
      </c>
      <c r="S247" s="66" t="str">
        <f t="shared" si="86"/>
        <v>-</v>
      </c>
      <c r="T247" s="66">
        <f t="shared" si="70"/>
        <v>0</v>
      </c>
      <c r="U247" s="152"/>
    </row>
    <row r="248" spans="1:21" s="88" customFormat="1" ht="29.25" customHeight="1" x14ac:dyDescent="0.25">
      <c r="A248" s="111">
        <v>18</v>
      </c>
      <c r="B248" s="73" t="s">
        <v>55</v>
      </c>
      <c r="C248" s="35">
        <f t="shared" si="71"/>
        <v>120712.29999999999</v>
      </c>
      <c r="D248" s="35">
        <f>D249+D253+D259</f>
        <v>104449.4</v>
      </c>
      <c r="E248" s="35">
        <f>E249+E253+E259</f>
        <v>16262.9</v>
      </c>
      <c r="F248" s="35">
        <f>F249+F253+F259</f>
        <v>0</v>
      </c>
      <c r="G248" s="35">
        <f>G249+G253+G259</f>
        <v>-2</v>
      </c>
      <c r="H248" s="35">
        <f t="shared" si="72"/>
        <v>14447.76</v>
      </c>
      <c r="I248" s="35">
        <f>I249+I253+I259</f>
        <v>14447.76</v>
      </c>
      <c r="J248" s="35">
        <f>J249+J253+J259</f>
        <v>0</v>
      </c>
      <c r="K248" s="35">
        <f>K249+K253+K259</f>
        <v>0</v>
      </c>
      <c r="L248" s="35">
        <f>L249+L253+L259</f>
        <v>0</v>
      </c>
      <c r="M248" s="35">
        <f>IFERROR(H248/C248*100,"-")</f>
        <v>11.968755462367962</v>
      </c>
      <c r="N248" s="35">
        <f t="shared" si="67"/>
        <v>106264.54</v>
      </c>
      <c r="O248" s="35">
        <f t="shared" si="84"/>
        <v>13.832305403381925</v>
      </c>
      <c r="P248" s="35">
        <f t="shared" si="68"/>
        <v>90001.64</v>
      </c>
      <c r="Q248" s="35">
        <f t="shared" si="85"/>
        <v>0</v>
      </c>
      <c r="R248" s="35">
        <f t="shared" si="69"/>
        <v>16262.9</v>
      </c>
      <c r="S248" s="35" t="str">
        <f t="shared" si="86"/>
        <v>-</v>
      </c>
      <c r="T248" s="35">
        <f t="shared" si="70"/>
        <v>0</v>
      </c>
      <c r="U248" s="151"/>
    </row>
    <row r="249" spans="1:21" s="90" customFormat="1" ht="48.75" customHeight="1" outlineLevel="1" x14ac:dyDescent="0.25">
      <c r="A249" s="194"/>
      <c r="B249" s="166" t="s">
        <v>49</v>
      </c>
      <c r="C249" s="117">
        <f t="shared" si="71"/>
        <v>21411.7</v>
      </c>
      <c r="D249" s="195">
        <f>D250</f>
        <v>5148.8</v>
      </c>
      <c r="E249" s="195">
        <f>E250</f>
        <v>16262.9</v>
      </c>
      <c r="F249" s="195">
        <f>F250</f>
        <v>0</v>
      </c>
      <c r="G249" s="195">
        <f>G250</f>
        <v>0</v>
      </c>
      <c r="H249" s="117">
        <f t="shared" si="72"/>
        <v>0</v>
      </c>
      <c r="I249" s="195">
        <f>I250</f>
        <v>0</v>
      </c>
      <c r="J249" s="195">
        <f>J250</f>
        <v>0</v>
      </c>
      <c r="K249" s="195">
        <f>K250</f>
        <v>0</v>
      </c>
      <c r="L249" s="195">
        <f>L250+L252</f>
        <v>0</v>
      </c>
      <c r="M249" s="195">
        <f t="shared" si="83"/>
        <v>0</v>
      </c>
      <c r="N249" s="195">
        <f t="shared" si="67"/>
        <v>21411.7</v>
      </c>
      <c r="O249" s="195">
        <f t="shared" si="84"/>
        <v>0</v>
      </c>
      <c r="P249" s="195">
        <f t="shared" si="68"/>
        <v>5148.8</v>
      </c>
      <c r="Q249" s="195">
        <f t="shared" si="85"/>
        <v>0</v>
      </c>
      <c r="R249" s="195">
        <f t="shared" si="69"/>
        <v>16262.9</v>
      </c>
      <c r="S249" s="195" t="str">
        <f t="shared" si="86"/>
        <v>-</v>
      </c>
      <c r="T249" s="195">
        <f t="shared" si="70"/>
        <v>0</v>
      </c>
      <c r="U249" s="7"/>
    </row>
    <row r="250" spans="1:21" s="90" customFormat="1" ht="54" outlineLevel="2" x14ac:dyDescent="0.25">
      <c r="A250" s="196"/>
      <c r="B250" s="197" t="s">
        <v>910</v>
      </c>
      <c r="C250" s="66">
        <f t="shared" si="71"/>
        <v>21411.7</v>
      </c>
      <c r="D250" s="198">
        <f>D251+D252</f>
        <v>5148.8</v>
      </c>
      <c r="E250" s="198">
        <f t="shared" ref="E250:K250" si="87">E251+E252</f>
        <v>16262.9</v>
      </c>
      <c r="F250" s="198">
        <f t="shared" si="87"/>
        <v>0</v>
      </c>
      <c r="G250" s="198">
        <f t="shared" si="87"/>
        <v>0</v>
      </c>
      <c r="H250" s="117">
        <f>SUM(I250:K250)</f>
        <v>0</v>
      </c>
      <c r="I250" s="198">
        <f t="shared" si="87"/>
        <v>0</v>
      </c>
      <c r="J250" s="198">
        <f t="shared" si="87"/>
        <v>0</v>
      </c>
      <c r="K250" s="198">
        <f t="shared" si="87"/>
        <v>0</v>
      </c>
      <c r="L250" s="198">
        <v>0</v>
      </c>
      <c r="M250" s="66">
        <f t="shared" si="83"/>
        <v>0</v>
      </c>
      <c r="N250" s="66">
        <f t="shared" si="67"/>
        <v>21411.7</v>
      </c>
      <c r="O250" s="66">
        <f t="shared" si="84"/>
        <v>0</v>
      </c>
      <c r="P250" s="66">
        <f t="shared" si="68"/>
        <v>5148.8</v>
      </c>
      <c r="Q250" s="66">
        <f>IFERROR(J250/E250*100,"-")</f>
        <v>0</v>
      </c>
      <c r="R250" s="66">
        <f t="shared" si="69"/>
        <v>16262.9</v>
      </c>
      <c r="S250" s="66" t="str">
        <f t="shared" si="86"/>
        <v>-</v>
      </c>
      <c r="T250" s="66">
        <f t="shared" si="70"/>
        <v>0</v>
      </c>
      <c r="U250" s="7"/>
    </row>
    <row r="251" spans="1:21" s="90" customFormat="1" ht="54" outlineLevel="3" x14ac:dyDescent="0.25">
      <c r="A251" s="196"/>
      <c r="B251" s="197" t="s">
        <v>437</v>
      </c>
      <c r="C251" s="66">
        <f t="shared" si="71"/>
        <v>17618.8</v>
      </c>
      <c r="D251" s="198">
        <v>1355.9</v>
      </c>
      <c r="E251" s="198">
        <v>16262.9</v>
      </c>
      <c r="F251" s="198">
        <v>0</v>
      </c>
      <c r="G251" s="198"/>
      <c r="H251" s="66">
        <f t="shared" si="72"/>
        <v>0</v>
      </c>
      <c r="I251" s="198">
        <v>0</v>
      </c>
      <c r="J251" s="198">
        <v>0</v>
      </c>
      <c r="K251" s="198">
        <v>0</v>
      </c>
      <c r="L251" s="198"/>
      <c r="M251" s="66">
        <f t="shared" si="83"/>
        <v>0</v>
      </c>
      <c r="N251" s="66">
        <f t="shared" si="67"/>
        <v>17618.8</v>
      </c>
      <c r="O251" s="66">
        <f t="shared" si="84"/>
        <v>0</v>
      </c>
      <c r="P251" s="66">
        <f t="shared" si="68"/>
        <v>1355.9</v>
      </c>
      <c r="Q251" s="66">
        <f>IFERROR(J251/E251*100,"-")</f>
        <v>0</v>
      </c>
      <c r="R251" s="66">
        <f t="shared" si="69"/>
        <v>16262.9</v>
      </c>
      <c r="S251" s="66" t="str">
        <f t="shared" si="86"/>
        <v>-</v>
      </c>
      <c r="T251" s="66">
        <f t="shared" si="70"/>
        <v>0</v>
      </c>
      <c r="U251" s="7" t="s">
        <v>745</v>
      </c>
    </row>
    <row r="252" spans="1:21" s="90" customFormat="1" ht="27" outlineLevel="3" x14ac:dyDescent="0.25">
      <c r="A252" s="196"/>
      <c r="B252" s="197" t="s">
        <v>50</v>
      </c>
      <c r="C252" s="66">
        <f t="shared" ref="C252:C271" si="88">SUM(D252:F252)</f>
        <v>3792.9</v>
      </c>
      <c r="D252" s="198">
        <v>3792.9</v>
      </c>
      <c r="E252" s="198">
        <v>0</v>
      </c>
      <c r="F252" s="198">
        <v>0</v>
      </c>
      <c r="G252" s="198">
        <v>0</v>
      </c>
      <c r="H252" s="66">
        <f t="shared" si="72"/>
        <v>0</v>
      </c>
      <c r="I252" s="198">
        <v>0</v>
      </c>
      <c r="J252" s="198">
        <v>0</v>
      </c>
      <c r="K252" s="198">
        <v>0</v>
      </c>
      <c r="L252" s="198">
        <v>0</v>
      </c>
      <c r="M252" s="66">
        <f t="shared" si="83"/>
        <v>0</v>
      </c>
      <c r="N252" s="66">
        <f t="shared" si="67"/>
        <v>3792.9</v>
      </c>
      <c r="O252" s="66">
        <f t="shared" si="84"/>
        <v>0</v>
      </c>
      <c r="P252" s="66">
        <f t="shared" si="68"/>
        <v>3792.9</v>
      </c>
      <c r="Q252" s="66" t="str">
        <f t="shared" si="85"/>
        <v>-</v>
      </c>
      <c r="R252" s="66">
        <f t="shared" si="69"/>
        <v>0</v>
      </c>
      <c r="S252" s="66" t="str">
        <f t="shared" si="86"/>
        <v>-</v>
      </c>
      <c r="T252" s="66">
        <f t="shared" si="70"/>
        <v>0</v>
      </c>
      <c r="U252" s="7" t="s">
        <v>746</v>
      </c>
    </row>
    <row r="253" spans="1:21" s="90" customFormat="1" ht="40.5" outlineLevel="1" x14ac:dyDescent="0.25">
      <c r="A253" s="194"/>
      <c r="B253" s="166" t="s">
        <v>51</v>
      </c>
      <c r="C253" s="117">
        <f t="shared" si="88"/>
        <v>54994.5</v>
      </c>
      <c r="D253" s="195">
        <f>D254</f>
        <v>54994.5</v>
      </c>
      <c r="E253" s="195">
        <f>E254</f>
        <v>0</v>
      </c>
      <c r="F253" s="195">
        <f>F254</f>
        <v>0</v>
      </c>
      <c r="G253" s="195">
        <f>SUM(G255:G257)</f>
        <v>0</v>
      </c>
      <c r="H253" s="117">
        <f t="shared" ref="H253:H271" si="89">SUM(I253:K253)</f>
        <v>4796.67</v>
      </c>
      <c r="I253" s="195">
        <f>I254</f>
        <v>4796.67</v>
      </c>
      <c r="J253" s="195">
        <f>J254</f>
        <v>0</v>
      </c>
      <c r="K253" s="195">
        <f>K254</f>
        <v>0</v>
      </c>
      <c r="L253" s="195">
        <f>SUM(L255:L257)</f>
        <v>0</v>
      </c>
      <c r="M253" s="117">
        <f t="shared" si="83"/>
        <v>8.722090390857268</v>
      </c>
      <c r="N253" s="117">
        <f t="shared" si="67"/>
        <v>50197.83</v>
      </c>
      <c r="O253" s="117">
        <f t="shared" si="84"/>
        <v>8.722090390857268</v>
      </c>
      <c r="P253" s="117">
        <f t="shared" si="68"/>
        <v>50197.83</v>
      </c>
      <c r="Q253" s="117" t="str">
        <f t="shared" si="85"/>
        <v>-</v>
      </c>
      <c r="R253" s="117">
        <f t="shared" si="69"/>
        <v>0</v>
      </c>
      <c r="S253" s="117" t="str">
        <f t="shared" si="86"/>
        <v>-</v>
      </c>
      <c r="T253" s="117">
        <f t="shared" si="70"/>
        <v>0</v>
      </c>
      <c r="U253" s="168"/>
    </row>
    <row r="254" spans="1:21" s="90" customFormat="1" ht="54" outlineLevel="2" x14ac:dyDescent="0.25">
      <c r="A254" s="196"/>
      <c r="B254" s="197" t="s">
        <v>911</v>
      </c>
      <c r="C254" s="66">
        <f t="shared" si="88"/>
        <v>54994.5</v>
      </c>
      <c r="D254" s="198">
        <f>SUM(D255:D258)</f>
        <v>54994.5</v>
      </c>
      <c r="E254" s="198">
        <f>SUM(E255:E258)</f>
        <v>0</v>
      </c>
      <c r="F254" s="198">
        <f>SUM(F255:F258)</f>
        <v>0</v>
      </c>
      <c r="G254" s="198">
        <f>SUM(G255:G258)</f>
        <v>0</v>
      </c>
      <c r="H254" s="66">
        <f t="shared" si="89"/>
        <v>4796.67</v>
      </c>
      <c r="I254" s="198">
        <f>SUM(I255:I258)</f>
        <v>4796.67</v>
      </c>
      <c r="J254" s="198">
        <f>SUM(J255:J258)</f>
        <v>0</v>
      </c>
      <c r="K254" s="198">
        <f>SUM(K255:K258)</f>
        <v>0</v>
      </c>
      <c r="L254" s="66"/>
      <c r="M254" s="66">
        <f t="shared" si="83"/>
        <v>8.722090390857268</v>
      </c>
      <c r="N254" s="66">
        <f t="shared" si="67"/>
        <v>50197.83</v>
      </c>
      <c r="O254" s="66">
        <f t="shared" si="84"/>
        <v>8.722090390857268</v>
      </c>
      <c r="P254" s="66">
        <f t="shared" si="68"/>
        <v>50197.83</v>
      </c>
      <c r="Q254" s="66" t="str">
        <f t="shared" si="85"/>
        <v>-</v>
      </c>
      <c r="R254" s="66">
        <f t="shared" si="69"/>
        <v>0</v>
      </c>
      <c r="S254" s="66" t="str">
        <f t="shared" si="86"/>
        <v>-</v>
      </c>
      <c r="T254" s="66">
        <f t="shared" si="70"/>
        <v>0</v>
      </c>
      <c r="U254" s="283" t="s">
        <v>667</v>
      </c>
    </row>
    <row r="255" spans="1:21" s="90" customFormat="1" outlineLevel="3" x14ac:dyDescent="0.25">
      <c r="A255" s="196"/>
      <c r="B255" s="197" t="s">
        <v>52</v>
      </c>
      <c r="C255" s="66">
        <f t="shared" si="88"/>
        <v>31253.5</v>
      </c>
      <c r="D255" s="198">
        <v>31253.5</v>
      </c>
      <c r="E255" s="198">
        <v>0</v>
      </c>
      <c r="F255" s="198">
        <v>0</v>
      </c>
      <c r="G255" s="198">
        <v>0</v>
      </c>
      <c r="H255" s="66">
        <f t="shared" si="89"/>
        <v>1410.97</v>
      </c>
      <c r="I255" s="198">
        <v>1410.97</v>
      </c>
      <c r="J255" s="198">
        <v>0</v>
      </c>
      <c r="K255" s="66">
        <v>0</v>
      </c>
      <c r="L255" s="66"/>
      <c r="M255" s="66">
        <f t="shared" si="83"/>
        <v>4.5145983649831214</v>
      </c>
      <c r="N255" s="66">
        <f t="shared" si="67"/>
        <v>29842.53</v>
      </c>
      <c r="O255" s="66">
        <f t="shared" si="84"/>
        <v>4.5145983649831214</v>
      </c>
      <c r="P255" s="66">
        <f t="shared" si="68"/>
        <v>29842.53</v>
      </c>
      <c r="Q255" s="66" t="str">
        <f t="shared" si="85"/>
        <v>-</v>
      </c>
      <c r="R255" s="66">
        <f t="shared" si="69"/>
        <v>0</v>
      </c>
      <c r="S255" s="66" t="str">
        <f t="shared" si="86"/>
        <v>-</v>
      </c>
      <c r="T255" s="66">
        <f t="shared" si="70"/>
        <v>0</v>
      </c>
      <c r="U255" s="284"/>
    </row>
    <row r="256" spans="1:21" s="90" customFormat="1" outlineLevel="3" x14ac:dyDescent="0.25">
      <c r="A256" s="196"/>
      <c r="B256" s="197" t="s">
        <v>53</v>
      </c>
      <c r="C256" s="66">
        <f t="shared" si="88"/>
        <v>18690.099999999999</v>
      </c>
      <c r="D256" s="198">
        <v>18690.099999999999</v>
      </c>
      <c r="E256" s="198">
        <v>0</v>
      </c>
      <c r="F256" s="198">
        <v>0</v>
      </c>
      <c r="G256" s="198">
        <v>0</v>
      </c>
      <c r="H256" s="66">
        <f t="shared" si="89"/>
        <v>3124.24</v>
      </c>
      <c r="I256" s="198">
        <v>3124.24</v>
      </c>
      <c r="J256" s="198">
        <v>0</v>
      </c>
      <c r="K256" s="66">
        <v>0</v>
      </c>
      <c r="L256" s="66"/>
      <c r="M256" s="66">
        <f t="shared" si="83"/>
        <v>16.716015430629049</v>
      </c>
      <c r="N256" s="66">
        <f t="shared" si="67"/>
        <v>15565.859999999999</v>
      </c>
      <c r="O256" s="66">
        <f t="shared" si="84"/>
        <v>16.716015430629049</v>
      </c>
      <c r="P256" s="66">
        <f t="shared" si="68"/>
        <v>15565.859999999999</v>
      </c>
      <c r="Q256" s="66" t="str">
        <f t="shared" si="85"/>
        <v>-</v>
      </c>
      <c r="R256" s="66">
        <f t="shared" si="69"/>
        <v>0</v>
      </c>
      <c r="S256" s="66" t="str">
        <f t="shared" si="86"/>
        <v>-</v>
      </c>
      <c r="T256" s="66">
        <f t="shared" si="70"/>
        <v>0</v>
      </c>
      <c r="U256" s="284"/>
    </row>
    <row r="257" spans="1:21" s="90" customFormat="1" outlineLevel="3" x14ac:dyDescent="0.25">
      <c r="A257" s="199"/>
      <c r="B257" s="197" t="s">
        <v>54</v>
      </c>
      <c r="C257" s="66">
        <f t="shared" si="88"/>
        <v>3482.1</v>
      </c>
      <c r="D257" s="198">
        <v>3482.1</v>
      </c>
      <c r="E257" s="198">
        <v>0</v>
      </c>
      <c r="F257" s="198">
        <v>0</v>
      </c>
      <c r="G257" s="198">
        <v>0</v>
      </c>
      <c r="H257" s="66">
        <f t="shared" si="89"/>
        <v>0</v>
      </c>
      <c r="I257" s="198">
        <v>0</v>
      </c>
      <c r="J257" s="198">
        <v>0</v>
      </c>
      <c r="K257" s="66">
        <v>0</v>
      </c>
      <c r="L257" s="66"/>
      <c r="M257" s="66">
        <f t="shared" si="83"/>
        <v>0</v>
      </c>
      <c r="N257" s="66">
        <f t="shared" si="67"/>
        <v>3482.1</v>
      </c>
      <c r="O257" s="66">
        <f t="shared" si="84"/>
        <v>0</v>
      </c>
      <c r="P257" s="66">
        <f t="shared" si="68"/>
        <v>3482.1</v>
      </c>
      <c r="Q257" s="66" t="str">
        <f t="shared" si="85"/>
        <v>-</v>
      </c>
      <c r="R257" s="66">
        <f t="shared" si="69"/>
        <v>0</v>
      </c>
      <c r="S257" s="66" t="str">
        <f t="shared" si="86"/>
        <v>-</v>
      </c>
      <c r="T257" s="66">
        <f t="shared" si="70"/>
        <v>0</v>
      </c>
      <c r="U257" s="284"/>
    </row>
    <row r="258" spans="1:21" s="90" customFormat="1" ht="20.25" customHeight="1" outlineLevel="3" x14ac:dyDescent="0.25">
      <c r="A258" s="199"/>
      <c r="B258" s="197" t="s">
        <v>438</v>
      </c>
      <c r="C258" s="66">
        <f>SUM(D258:F258)</f>
        <v>1568.8</v>
      </c>
      <c r="D258" s="198">
        <v>1568.8</v>
      </c>
      <c r="E258" s="198">
        <v>0</v>
      </c>
      <c r="F258" s="198">
        <v>0</v>
      </c>
      <c r="G258" s="198"/>
      <c r="H258" s="66">
        <f>SUM(I258:K258)</f>
        <v>261.45999999999998</v>
      </c>
      <c r="I258" s="198">
        <v>261.45999999999998</v>
      </c>
      <c r="J258" s="198">
        <v>0</v>
      </c>
      <c r="K258" s="66">
        <v>0</v>
      </c>
      <c r="L258" s="66"/>
      <c r="M258" s="66">
        <f>IFERROR(H258/C258*100,"-")</f>
        <v>16.666241713411523</v>
      </c>
      <c r="N258" s="66">
        <f>C258-H258</f>
        <v>1307.3399999999999</v>
      </c>
      <c r="O258" s="66">
        <f>IFERROR(I258/D258*100,"-")</f>
        <v>16.666241713411523</v>
      </c>
      <c r="P258" s="66">
        <f>D258-I258</f>
        <v>1307.3399999999999</v>
      </c>
      <c r="Q258" s="66" t="str">
        <f>IFERROR(J258/E258*100,"-")</f>
        <v>-</v>
      </c>
      <c r="R258" s="66">
        <f>E258-J258</f>
        <v>0</v>
      </c>
      <c r="S258" s="66" t="str">
        <f>IFERROR(K258/F258*100,"-")</f>
        <v>-</v>
      </c>
      <c r="T258" s="66">
        <f>F258-K258</f>
        <v>0</v>
      </c>
      <c r="U258" s="285"/>
    </row>
    <row r="259" spans="1:21" s="90" customFormat="1" ht="40.5" outlineLevel="1" x14ac:dyDescent="0.25">
      <c r="A259" s="200"/>
      <c r="B259" s="166" t="s">
        <v>439</v>
      </c>
      <c r="C259" s="117">
        <f t="shared" si="88"/>
        <v>44306.1</v>
      </c>
      <c r="D259" s="195">
        <f>D260</f>
        <v>44306.1</v>
      </c>
      <c r="E259" s="195">
        <f>E260</f>
        <v>0</v>
      </c>
      <c r="F259" s="195">
        <f>F260</f>
        <v>0</v>
      </c>
      <c r="G259" s="195">
        <f>SUM(G260:G262)</f>
        <v>-2</v>
      </c>
      <c r="H259" s="117">
        <f t="shared" si="89"/>
        <v>9651.09</v>
      </c>
      <c r="I259" s="195">
        <f>I260</f>
        <v>9651.09</v>
      </c>
      <c r="J259" s="195">
        <f>J260</f>
        <v>0</v>
      </c>
      <c r="K259" s="195">
        <f>K260</f>
        <v>0</v>
      </c>
      <c r="L259" s="195">
        <f>L260</f>
        <v>0</v>
      </c>
      <c r="M259" s="195">
        <f t="shared" si="83"/>
        <v>21.782756776154976</v>
      </c>
      <c r="N259" s="195">
        <f t="shared" si="67"/>
        <v>34655.009999999995</v>
      </c>
      <c r="O259" s="195">
        <f t="shared" si="84"/>
        <v>21.782756776154976</v>
      </c>
      <c r="P259" s="195">
        <f t="shared" si="68"/>
        <v>34655.009999999995</v>
      </c>
      <c r="Q259" s="195" t="str">
        <f t="shared" si="85"/>
        <v>-</v>
      </c>
      <c r="R259" s="195">
        <f t="shared" si="69"/>
        <v>0</v>
      </c>
      <c r="S259" s="195" t="str">
        <f t="shared" si="86"/>
        <v>-</v>
      </c>
      <c r="T259" s="195">
        <f t="shared" si="70"/>
        <v>0</v>
      </c>
      <c r="U259" s="152"/>
    </row>
    <row r="260" spans="1:21" s="90" customFormat="1" ht="40.5" outlineLevel="2" x14ac:dyDescent="0.25">
      <c r="A260" s="194"/>
      <c r="B260" s="197" t="s">
        <v>912</v>
      </c>
      <c r="C260" s="66">
        <f t="shared" si="88"/>
        <v>44306.1</v>
      </c>
      <c r="D260" s="198">
        <f>SUM(D261:D262)</f>
        <v>44306.1</v>
      </c>
      <c r="E260" s="198">
        <f t="shared" ref="E260:K260" si="90">SUM(E261:E262)</f>
        <v>0</v>
      </c>
      <c r="F260" s="198">
        <f t="shared" si="90"/>
        <v>0</v>
      </c>
      <c r="G260" s="198">
        <f t="shared" si="90"/>
        <v>-1</v>
      </c>
      <c r="H260" s="198">
        <f>SUM(I260:K260)</f>
        <v>9651.09</v>
      </c>
      <c r="I260" s="198">
        <f t="shared" si="90"/>
        <v>9651.09</v>
      </c>
      <c r="J260" s="198">
        <f t="shared" si="90"/>
        <v>0</v>
      </c>
      <c r="K260" s="198">
        <f t="shared" si="90"/>
        <v>0</v>
      </c>
      <c r="L260" s="198">
        <v>0</v>
      </c>
      <c r="M260" s="66">
        <f t="shared" si="83"/>
        <v>21.782756776154976</v>
      </c>
      <c r="N260" s="66">
        <f t="shared" si="67"/>
        <v>34655.009999999995</v>
      </c>
      <c r="O260" s="66">
        <f t="shared" si="84"/>
        <v>21.782756776154976</v>
      </c>
      <c r="P260" s="66">
        <f t="shared" si="68"/>
        <v>34655.009999999995</v>
      </c>
      <c r="Q260" s="66" t="str">
        <f t="shared" si="85"/>
        <v>-</v>
      </c>
      <c r="R260" s="66">
        <f t="shared" si="69"/>
        <v>0</v>
      </c>
      <c r="S260" s="66" t="str">
        <f t="shared" si="86"/>
        <v>-</v>
      </c>
      <c r="T260" s="66">
        <f t="shared" si="70"/>
        <v>0</v>
      </c>
      <c r="U260" s="11"/>
    </row>
    <row r="261" spans="1:21" s="90" customFormat="1" outlineLevel="3" x14ac:dyDescent="0.25">
      <c r="A261" s="194"/>
      <c r="B261" s="197" t="s">
        <v>440</v>
      </c>
      <c r="C261" s="66">
        <f>SUM(D261:F261)</f>
        <v>3202.6</v>
      </c>
      <c r="D261" s="198">
        <v>3202.6</v>
      </c>
      <c r="E261" s="198">
        <v>0</v>
      </c>
      <c r="F261" s="198">
        <v>0</v>
      </c>
      <c r="G261" s="198">
        <v>-1</v>
      </c>
      <c r="H261" s="198">
        <f>SUM(I261:K261)</f>
        <v>0</v>
      </c>
      <c r="I261" s="198">
        <v>0</v>
      </c>
      <c r="J261" s="198">
        <v>0</v>
      </c>
      <c r="K261" s="198">
        <v>0</v>
      </c>
      <c r="L261" s="198">
        <v>-1</v>
      </c>
      <c r="M261" s="66">
        <f>IFERROR(H261/C261*100,"-")</f>
        <v>0</v>
      </c>
      <c r="N261" s="66">
        <f>C261-H261</f>
        <v>3202.6</v>
      </c>
      <c r="O261" s="66">
        <f>IFERROR(I261/D261*100,"-")</f>
        <v>0</v>
      </c>
      <c r="P261" s="66">
        <f>D261-I261</f>
        <v>3202.6</v>
      </c>
      <c r="Q261" s="66" t="str">
        <f>IFERROR(J261/E261*100,"-")</f>
        <v>-</v>
      </c>
      <c r="R261" s="66">
        <f>E261-J261</f>
        <v>0</v>
      </c>
      <c r="S261" s="66" t="str">
        <f>IFERROR(K261/F261*100,"-")</f>
        <v>-</v>
      </c>
      <c r="T261" s="66">
        <f>F261-K261</f>
        <v>0</v>
      </c>
      <c r="U261" s="11" t="s">
        <v>759</v>
      </c>
    </row>
    <row r="262" spans="1:21" s="90" customFormat="1" outlineLevel="3" x14ac:dyDescent="0.25">
      <c r="A262" s="194"/>
      <c r="B262" s="197" t="s">
        <v>441</v>
      </c>
      <c r="C262" s="66">
        <f t="shared" si="88"/>
        <v>41103.5</v>
      </c>
      <c r="D262" s="198">
        <v>41103.5</v>
      </c>
      <c r="E262" s="198">
        <v>0</v>
      </c>
      <c r="F262" s="198">
        <v>0</v>
      </c>
      <c r="G262" s="198">
        <v>0</v>
      </c>
      <c r="H262" s="198">
        <f t="shared" si="89"/>
        <v>9651.09</v>
      </c>
      <c r="I262" s="198">
        <v>9651.09</v>
      </c>
      <c r="J262" s="198">
        <v>0</v>
      </c>
      <c r="K262" s="198">
        <v>0</v>
      </c>
      <c r="L262" s="198">
        <v>0</v>
      </c>
      <c r="M262" s="66">
        <f t="shared" si="83"/>
        <v>23.479971291982434</v>
      </c>
      <c r="N262" s="66">
        <f t="shared" si="67"/>
        <v>31452.41</v>
      </c>
      <c r="O262" s="66">
        <f t="shared" si="84"/>
        <v>23.479971291982434</v>
      </c>
      <c r="P262" s="66">
        <f t="shared" si="68"/>
        <v>31452.41</v>
      </c>
      <c r="Q262" s="66" t="str">
        <f t="shared" si="85"/>
        <v>-</v>
      </c>
      <c r="R262" s="66">
        <f t="shared" si="69"/>
        <v>0</v>
      </c>
      <c r="S262" s="66" t="str">
        <f t="shared" si="86"/>
        <v>-</v>
      </c>
      <c r="T262" s="66">
        <f t="shared" si="70"/>
        <v>0</v>
      </c>
      <c r="U262" s="11" t="s">
        <v>760</v>
      </c>
    </row>
    <row r="263" spans="1:21" s="88" customFormat="1" ht="67.5" x14ac:dyDescent="0.25">
      <c r="A263" s="111">
        <v>19</v>
      </c>
      <c r="B263" s="73" t="s">
        <v>59</v>
      </c>
      <c r="C263" s="35">
        <f t="shared" si="88"/>
        <v>146916.19999999998</v>
      </c>
      <c r="D263" s="35">
        <f>D264+D267</f>
        <v>137691.9</v>
      </c>
      <c r="E263" s="35">
        <f>E264+E267</f>
        <v>9224.2999999999993</v>
      </c>
      <c r="F263" s="35">
        <f>F264+F267</f>
        <v>0</v>
      </c>
      <c r="G263" s="35">
        <f>G264+G267</f>
        <v>0</v>
      </c>
      <c r="H263" s="35">
        <f t="shared" si="89"/>
        <v>13484.8</v>
      </c>
      <c r="I263" s="35">
        <f>I264+I267</f>
        <v>13484.8</v>
      </c>
      <c r="J263" s="35">
        <f>J264+J267</f>
        <v>0</v>
      </c>
      <c r="K263" s="35">
        <f>K264+K267</f>
        <v>0</v>
      </c>
      <c r="L263" s="35">
        <f>L264+L267</f>
        <v>0</v>
      </c>
      <c r="M263" s="35">
        <f t="shared" si="83"/>
        <v>9.1785657401974738</v>
      </c>
      <c r="N263" s="35">
        <f t="shared" si="67"/>
        <v>133431.4</v>
      </c>
      <c r="O263" s="35">
        <f t="shared" si="84"/>
        <v>9.7934591649908231</v>
      </c>
      <c r="P263" s="35">
        <f t="shared" si="68"/>
        <v>124207.09999999999</v>
      </c>
      <c r="Q263" s="35">
        <f t="shared" si="85"/>
        <v>0</v>
      </c>
      <c r="R263" s="35">
        <f t="shared" si="69"/>
        <v>9224.2999999999993</v>
      </c>
      <c r="S263" s="35" t="str">
        <f t="shared" si="86"/>
        <v>-</v>
      </c>
      <c r="T263" s="35">
        <f t="shared" si="70"/>
        <v>0</v>
      </c>
      <c r="U263" s="151"/>
    </row>
    <row r="264" spans="1:21" s="150" customFormat="1" ht="40.5" outlineLevel="1" x14ac:dyDescent="0.25">
      <c r="A264" s="67"/>
      <c r="B264" s="166" t="s">
        <v>56</v>
      </c>
      <c r="C264" s="117">
        <f t="shared" si="88"/>
        <v>146866.19999999998</v>
      </c>
      <c r="D264" s="117">
        <f>SUM(D265:D266)</f>
        <v>137641.9</v>
      </c>
      <c r="E264" s="117">
        <f>SUM(E265:E266)</f>
        <v>9224.2999999999993</v>
      </c>
      <c r="F264" s="117">
        <f>SUM(F265:F266)</f>
        <v>0</v>
      </c>
      <c r="G264" s="117">
        <f>SUM(G265:G265)</f>
        <v>0</v>
      </c>
      <c r="H264" s="117">
        <f>SUM(I264:K264)</f>
        <v>13484.8</v>
      </c>
      <c r="I264" s="117">
        <f>SUM(I265:I266)</f>
        <v>13484.8</v>
      </c>
      <c r="J264" s="117">
        <f>SUM(J265:J266)</f>
        <v>0</v>
      </c>
      <c r="K264" s="117">
        <f>SUM(K265:K266)</f>
        <v>0</v>
      </c>
      <c r="L264" s="117">
        <f>SUM(L265:L265)</f>
        <v>0</v>
      </c>
      <c r="M264" s="117">
        <f t="shared" si="83"/>
        <v>9.1816905455441766</v>
      </c>
      <c r="N264" s="117">
        <f t="shared" si="67"/>
        <v>133381.4</v>
      </c>
      <c r="O264" s="117">
        <f t="shared" si="84"/>
        <v>9.7970167514397861</v>
      </c>
      <c r="P264" s="117">
        <f t="shared" si="68"/>
        <v>124157.09999999999</v>
      </c>
      <c r="Q264" s="117">
        <f t="shared" si="85"/>
        <v>0</v>
      </c>
      <c r="R264" s="117">
        <f t="shared" si="69"/>
        <v>9224.2999999999993</v>
      </c>
      <c r="S264" s="117" t="str">
        <f t="shared" si="86"/>
        <v>-</v>
      </c>
      <c r="T264" s="117">
        <f t="shared" si="70"/>
        <v>0</v>
      </c>
      <c r="U264" s="152"/>
    </row>
    <row r="265" spans="1:21" s="90" customFormat="1" ht="40.5" outlineLevel="2" x14ac:dyDescent="0.25">
      <c r="A265" s="201"/>
      <c r="B265" s="46" t="s">
        <v>913</v>
      </c>
      <c r="C265" s="66">
        <f t="shared" si="88"/>
        <v>39934.9</v>
      </c>
      <c r="D265" s="66">
        <v>39934.9</v>
      </c>
      <c r="E265" s="66">
        <v>0</v>
      </c>
      <c r="F265" s="66">
        <v>0</v>
      </c>
      <c r="G265" s="66">
        <v>0</v>
      </c>
      <c r="H265" s="66">
        <f t="shared" si="89"/>
        <v>13484.8</v>
      </c>
      <c r="I265" s="66">
        <v>13484.8</v>
      </c>
      <c r="J265" s="66">
        <v>0</v>
      </c>
      <c r="K265" s="66">
        <v>0</v>
      </c>
      <c r="L265" s="66">
        <v>0</v>
      </c>
      <c r="M265" s="66">
        <f t="shared" si="83"/>
        <v>33.766955720435007</v>
      </c>
      <c r="N265" s="66">
        <f t="shared" si="67"/>
        <v>26450.100000000002</v>
      </c>
      <c r="O265" s="66">
        <f t="shared" si="84"/>
        <v>33.766955720435007</v>
      </c>
      <c r="P265" s="66">
        <f t="shared" si="68"/>
        <v>26450.100000000002</v>
      </c>
      <c r="Q265" s="66" t="str">
        <f t="shared" si="85"/>
        <v>-</v>
      </c>
      <c r="R265" s="66">
        <f t="shared" si="69"/>
        <v>0</v>
      </c>
      <c r="S265" s="66" t="str">
        <f t="shared" si="86"/>
        <v>-</v>
      </c>
      <c r="T265" s="66">
        <f t="shared" si="70"/>
        <v>0</v>
      </c>
      <c r="U265" s="152" t="s">
        <v>655</v>
      </c>
    </row>
    <row r="266" spans="1:21" s="90" customFormat="1" ht="40.5" outlineLevel="2" x14ac:dyDescent="0.25">
      <c r="A266" s="201"/>
      <c r="B266" s="46" t="s">
        <v>914</v>
      </c>
      <c r="C266" s="66">
        <f t="shared" si="88"/>
        <v>106931.3</v>
      </c>
      <c r="D266" s="66">
        <v>97707</v>
      </c>
      <c r="E266" s="66">
        <v>9224.2999999999993</v>
      </c>
      <c r="F266" s="66">
        <v>0</v>
      </c>
      <c r="G266" s="66"/>
      <c r="H266" s="66">
        <f t="shared" si="89"/>
        <v>0</v>
      </c>
      <c r="I266" s="66">
        <v>0</v>
      </c>
      <c r="J266" s="66">
        <v>0</v>
      </c>
      <c r="K266" s="66">
        <v>0</v>
      </c>
      <c r="L266" s="66"/>
      <c r="M266" s="66">
        <f t="shared" si="83"/>
        <v>0</v>
      </c>
      <c r="N266" s="66">
        <f t="shared" si="67"/>
        <v>106931.3</v>
      </c>
      <c r="O266" s="66">
        <f t="shared" si="84"/>
        <v>0</v>
      </c>
      <c r="P266" s="66">
        <f t="shared" si="68"/>
        <v>97707</v>
      </c>
      <c r="Q266" s="66">
        <f t="shared" si="85"/>
        <v>0</v>
      </c>
      <c r="R266" s="66">
        <f t="shared" si="69"/>
        <v>9224.2999999999993</v>
      </c>
      <c r="S266" s="66" t="str">
        <f t="shared" si="86"/>
        <v>-</v>
      </c>
      <c r="T266" s="66">
        <f t="shared" si="70"/>
        <v>0</v>
      </c>
      <c r="U266" s="152"/>
    </row>
    <row r="267" spans="1:21" s="150" customFormat="1" ht="27" outlineLevel="1" x14ac:dyDescent="0.25">
      <c r="A267" s="67"/>
      <c r="B267" s="166" t="s">
        <v>57</v>
      </c>
      <c r="C267" s="117">
        <f t="shared" si="88"/>
        <v>50</v>
      </c>
      <c r="D267" s="117">
        <f>D268</f>
        <v>50</v>
      </c>
      <c r="E267" s="117">
        <f>SUM(E268:E269)</f>
        <v>0</v>
      </c>
      <c r="F267" s="117">
        <f>SUM(F268:F269)</f>
        <v>0</v>
      </c>
      <c r="G267" s="117">
        <f>SUM(G268:G269)</f>
        <v>0</v>
      </c>
      <c r="H267" s="117">
        <f t="shared" si="89"/>
        <v>0</v>
      </c>
      <c r="I267" s="117">
        <f>SUM(I268:I269)</f>
        <v>0</v>
      </c>
      <c r="J267" s="117">
        <f>SUM(J268:J269)</f>
        <v>0</v>
      </c>
      <c r="K267" s="117">
        <f>SUM(K268:K269)</f>
        <v>0</v>
      </c>
      <c r="L267" s="117">
        <f>SUM(L268:L269)</f>
        <v>0</v>
      </c>
      <c r="M267" s="117">
        <f t="shared" si="83"/>
        <v>0</v>
      </c>
      <c r="N267" s="117">
        <f t="shared" ref="N267:N275" si="91">C267-H267</f>
        <v>50</v>
      </c>
      <c r="O267" s="117">
        <f t="shared" si="84"/>
        <v>0</v>
      </c>
      <c r="P267" s="117">
        <f t="shared" ref="P267:P275" si="92">D267-I267</f>
        <v>50</v>
      </c>
      <c r="Q267" s="117" t="str">
        <f t="shared" si="85"/>
        <v>-</v>
      </c>
      <c r="R267" s="117">
        <f t="shared" ref="R267:R275" si="93">E267-J267</f>
        <v>0</v>
      </c>
      <c r="S267" s="117" t="str">
        <f t="shared" si="86"/>
        <v>-</v>
      </c>
      <c r="T267" s="117">
        <f t="shared" ref="T267:T275" si="94">F267-K267</f>
        <v>0</v>
      </c>
      <c r="U267" s="152"/>
    </row>
    <row r="268" spans="1:21" s="90" customFormat="1" ht="27" outlineLevel="2" x14ac:dyDescent="0.25">
      <c r="A268" s="67"/>
      <c r="B268" s="46" t="s">
        <v>915</v>
      </c>
      <c r="C268" s="66">
        <f t="shared" si="88"/>
        <v>50</v>
      </c>
      <c r="D268" s="66">
        <v>50</v>
      </c>
      <c r="E268" s="66">
        <v>0</v>
      </c>
      <c r="F268" s="66">
        <v>0</v>
      </c>
      <c r="G268" s="66">
        <v>0</v>
      </c>
      <c r="H268" s="66">
        <f t="shared" si="89"/>
        <v>0</v>
      </c>
      <c r="I268" s="66">
        <v>0</v>
      </c>
      <c r="J268" s="66">
        <v>0</v>
      </c>
      <c r="K268" s="66">
        <v>0</v>
      </c>
      <c r="L268" s="66">
        <v>0</v>
      </c>
      <c r="M268" s="66">
        <f t="shared" si="83"/>
        <v>0</v>
      </c>
      <c r="N268" s="66">
        <f t="shared" si="91"/>
        <v>50</v>
      </c>
      <c r="O268" s="66">
        <f t="shared" si="84"/>
        <v>0</v>
      </c>
      <c r="P268" s="66">
        <f t="shared" si="92"/>
        <v>50</v>
      </c>
      <c r="Q268" s="66" t="str">
        <f t="shared" si="85"/>
        <v>-</v>
      </c>
      <c r="R268" s="66">
        <f t="shared" si="93"/>
        <v>0</v>
      </c>
      <c r="S268" s="66" t="str">
        <f t="shared" si="86"/>
        <v>-</v>
      </c>
      <c r="T268" s="66">
        <f t="shared" si="94"/>
        <v>0</v>
      </c>
      <c r="U268" s="296" t="s">
        <v>920</v>
      </c>
    </row>
    <row r="269" spans="1:21" s="90" customFormat="1" ht="27" outlineLevel="2" x14ac:dyDescent="0.25">
      <c r="A269" s="67"/>
      <c r="B269" s="46" t="s">
        <v>58</v>
      </c>
      <c r="C269" s="66">
        <f t="shared" si="88"/>
        <v>323346.7</v>
      </c>
      <c r="D269" s="66">
        <v>323346.7</v>
      </c>
      <c r="E269" s="66">
        <v>0</v>
      </c>
      <c r="F269" s="66">
        <v>0</v>
      </c>
      <c r="G269" s="66">
        <v>0</v>
      </c>
      <c r="H269" s="66">
        <f t="shared" si="89"/>
        <v>0</v>
      </c>
      <c r="I269" s="66">
        <v>0</v>
      </c>
      <c r="J269" s="66">
        <v>0</v>
      </c>
      <c r="K269" s="66">
        <v>0</v>
      </c>
      <c r="L269" s="66">
        <v>0</v>
      </c>
      <c r="M269" s="66">
        <f t="shared" si="83"/>
        <v>0</v>
      </c>
      <c r="N269" s="66">
        <f t="shared" si="91"/>
        <v>323346.7</v>
      </c>
      <c r="O269" s="66">
        <f t="shared" si="84"/>
        <v>0</v>
      </c>
      <c r="P269" s="66"/>
      <c r="Q269" s="66" t="str">
        <f t="shared" si="85"/>
        <v>-</v>
      </c>
      <c r="R269" s="66">
        <f t="shared" si="93"/>
        <v>0</v>
      </c>
      <c r="S269" s="66" t="str">
        <f t="shared" si="86"/>
        <v>-</v>
      </c>
      <c r="T269" s="66">
        <f t="shared" si="94"/>
        <v>0</v>
      </c>
      <c r="U269" s="297"/>
    </row>
    <row r="270" spans="1:21" ht="28.5" hidden="1" customHeight="1" x14ac:dyDescent="0.25">
      <c r="A270" s="202"/>
      <c r="B270" s="203" t="s">
        <v>85</v>
      </c>
      <c r="C270" s="184">
        <f t="shared" si="88"/>
        <v>0</v>
      </c>
      <c r="D270" s="184">
        <v>0</v>
      </c>
      <c r="E270" s="184">
        <v>0</v>
      </c>
      <c r="F270" s="184">
        <v>0</v>
      </c>
      <c r="G270" s="184">
        <v>0</v>
      </c>
      <c r="H270" s="184">
        <f t="shared" si="89"/>
        <v>0</v>
      </c>
      <c r="I270" s="184">
        <v>0</v>
      </c>
      <c r="J270" s="184">
        <v>0</v>
      </c>
      <c r="K270" s="184">
        <v>0</v>
      </c>
      <c r="L270" s="184">
        <v>0</v>
      </c>
      <c r="M270" s="204">
        <v>0</v>
      </c>
      <c r="N270" s="204">
        <f t="shared" si="91"/>
        <v>0</v>
      </c>
      <c r="O270" s="204">
        <v>0</v>
      </c>
      <c r="P270" s="204">
        <f t="shared" si="92"/>
        <v>0</v>
      </c>
      <c r="Q270" s="204">
        <v>0</v>
      </c>
      <c r="R270" s="204">
        <f t="shared" si="93"/>
        <v>0</v>
      </c>
      <c r="S270" s="204">
        <v>0</v>
      </c>
      <c r="T270" s="204">
        <f t="shared" si="94"/>
        <v>0</v>
      </c>
      <c r="U270" s="205"/>
    </row>
    <row r="271" spans="1:21" s="88" customFormat="1" ht="40.5" x14ac:dyDescent="0.25">
      <c r="A271" s="111">
        <v>20</v>
      </c>
      <c r="B271" s="73" t="s">
        <v>327</v>
      </c>
      <c r="C271" s="35">
        <f t="shared" si="88"/>
        <v>124410.1</v>
      </c>
      <c r="D271" s="35">
        <f>SUM(D272:D275)</f>
        <v>13266.400000000001</v>
      </c>
      <c r="E271" s="35">
        <f>SUM(E272:E275)</f>
        <v>110953.7</v>
      </c>
      <c r="F271" s="35">
        <f>SUM(F272:F275)</f>
        <v>190</v>
      </c>
      <c r="G271" s="35">
        <f>SUM(G272:G275)</f>
        <v>0</v>
      </c>
      <c r="H271" s="35">
        <f t="shared" si="89"/>
        <v>22836.899999999998</v>
      </c>
      <c r="I271" s="35">
        <f>SUM(I272:I275)</f>
        <v>786.1</v>
      </c>
      <c r="J271" s="35">
        <f>SUM(J272:J275)</f>
        <v>22050.799999999999</v>
      </c>
      <c r="K271" s="35">
        <f>SUM(K272:K275)</f>
        <v>0</v>
      </c>
      <c r="L271" s="35">
        <f>SUM(L272:L275)</f>
        <v>0</v>
      </c>
      <c r="M271" s="35">
        <f t="shared" si="83"/>
        <v>18.356146325740433</v>
      </c>
      <c r="N271" s="35">
        <f t="shared" si="91"/>
        <v>101573.20000000001</v>
      </c>
      <c r="O271" s="35">
        <f t="shared" si="84"/>
        <v>5.9254959898691419</v>
      </c>
      <c r="P271" s="35">
        <f t="shared" si="92"/>
        <v>12480.300000000001</v>
      </c>
      <c r="Q271" s="35">
        <f t="shared" si="85"/>
        <v>19.873875319164661</v>
      </c>
      <c r="R271" s="35">
        <f t="shared" si="93"/>
        <v>88902.9</v>
      </c>
      <c r="S271" s="35">
        <f t="shared" si="86"/>
        <v>0</v>
      </c>
      <c r="T271" s="35">
        <f t="shared" si="94"/>
        <v>190</v>
      </c>
      <c r="U271" s="151"/>
    </row>
    <row r="272" spans="1:21" s="90" customFormat="1" ht="40.5" outlineLevel="1" x14ac:dyDescent="0.25">
      <c r="A272" s="89"/>
      <c r="B272" s="46" t="s">
        <v>916</v>
      </c>
      <c r="C272" s="66">
        <f>SUM(D272:G272)</f>
        <v>113069.9</v>
      </c>
      <c r="D272" s="66">
        <v>2816.2</v>
      </c>
      <c r="E272" s="66">
        <v>110253.7</v>
      </c>
      <c r="F272" s="66">
        <v>0</v>
      </c>
      <c r="G272" s="66">
        <v>0</v>
      </c>
      <c r="H272" s="66">
        <f>SUM(I272:L272)</f>
        <v>22616.899999999998</v>
      </c>
      <c r="I272" s="66">
        <v>566.1</v>
      </c>
      <c r="J272" s="66">
        <v>22050.799999999999</v>
      </c>
      <c r="K272" s="66">
        <v>0</v>
      </c>
      <c r="L272" s="66">
        <v>0</v>
      </c>
      <c r="M272" s="78">
        <f t="shared" si="83"/>
        <v>20.002582473319599</v>
      </c>
      <c r="N272" s="78">
        <f t="shared" si="91"/>
        <v>90453</v>
      </c>
      <c r="O272" s="78">
        <f t="shared" si="84"/>
        <v>20.101555287266532</v>
      </c>
      <c r="P272" s="78">
        <f t="shared" si="92"/>
        <v>2250.1</v>
      </c>
      <c r="Q272" s="78">
        <f t="shared" si="85"/>
        <v>20.000054419942369</v>
      </c>
      <c r="R272" s="78">
        <f t="shared" si="93"/>
        <v>88202.9</v>
      </c>
      <c r="S272" s="78" t="str">
        <f t="shared" si="86"/>
        <v>-</v>
      </c>
      <c r="T272" s="78">
        <f t="shared" si="94"/>
        <v>0</v>
      </c>
      <c r="U272" s="152" t="s">
        <v>656</v>
      </c>
    </row>
    <row r="273" spans="1:21" s="90" customFormat="1" ht="40.5" outlineLevel="1" x14ac:dyDescent="0.25">
      <c r="A273" s="99"/>
      <c r="B273" s="46" t="s">
        <v>917</v>
      </c>
      <c r="C273" s="66">
        <f>SUM(D273:G273)</f>
        <v>9055.2000000000007</v>
      </c>
      <c r="D273" s="66">
        <v>9055.2000000000007</v>
      </c>
      <c r="E273" s="66">
        <v>0</v>
      </c>
      <c r="F273" s="66">
        <v>0</v>
      </c>
      <c r="G273" s="66">
        <v>0</v>
      </c>
      <c r="H273" s="66">
        <f>SUM(I273:L273)</f>
        <v>0</v>
      </c>
      <c r="I273" s="66">
        <v>0</v>
      </c>
      <c r="J273" s="66">
        <v>0</v>
      </c>
      <c r="K273" s="66">
        <v>0</v>
      </c>
      <c r="L273" s="66">
        <v>0</v>
      </c>
      <c r="M273" s="198">
        <f t="shared" si="83"/>
        <v>0</v>
      </c>
      <c r="N273" s="198">
        <f t="shared" si="91"/>
        <v>9055.2000000000007</v>
      </c>
      <c r="O273" s="198">
        <f t="shared" si="84"/>
        <v>0</v>
      </c>
      <c r="P273" s="198">
        <f t="shared" si="92"/>
        <v>9055.2000000000007</v>
      </c>
      <c r="Q273" s="198" t="str">
        <f t="shared" si="85"/>
        <v>-</v>
      </c>
      <c r="R273" s="198">
        <f t="shared" si="93"/>
        <v>0</v>
      </c>
      <c r="S273" s="198" t="str">
        <f t="shared" si="86"/>
        <v>-</v>
      </c>
      <c r="T273" s="198">
        <f t="shared" si="94"/>
        <v>0</v>
      </c>
      <c r="U273" s="152" t="s">
        <v>328</v>
      </c>
    </row>
    <row r="274" spans="1:21" s="90" customFormat="1" ht="81" outlineLevel="1" x14ac:dyDescent="0.25">
      <c r="A274" s="99"/>
      <c r="B274" s="46" t="s">
        <v>918</v>
      </c>
      <c r="C274" s="66">
        <f>SUM(D274:G274)</f>
        <v>1395</v>
      </c>
      <c r="D274" s="66">
        <v>1395</v>
      </c>
      <c r="E274" s="66">
        <v>0</v>
      </c>
      <c r="F274" s="66">
        <v>0</v>
      </c>
      <c r="G274" s="66">
        <v>0</v>
      </c>
      <c r="H274" s="66">
        <f>SUM(I274:L274)</f>
        <v>220</v>
      </c>
      <c r="I274" s="66">
        <v>220</v>
      </c>
      <c r="J274" s="66">
        <v>0</v>
      </c>
      <c r="K274" s="66">
        <v>0</v>
      </c>
      <c r="L274" s="66">
        <v>0</v>
      </c>
      <c r="M274" s="66">
        <f t="shared" si="83"/>
        <v>15.770609318996415</v>
      </c>
      <c r="N274" s="66">
        <f t="shared" si="91"/>
        <v>1175</v>
      </c>
      <c r="O274" s="66">
        <f t="shared" si="84"/>
        <v>15.770609318996415</v>
      </c>
      <c r="P274" s="66">
        <f t="shared" si="92"/>
        <v>1175</v>
      </c>
      <c r="Q274" s="66" t="str">
        <f t="shared" si="85"/>
        <v>-</v>
      </c>
      <c r="R274" s="66">
        <f t="shared" si="93"/>
        <v>0</v>
      </c>
      <c r="S274" s="66" t="str">
        <f t="shared" si="86"/>
        <v>-</v>
      </c>
      <c r="T274" s="66">
        <f t="shared" si="94"/>
        <v>0</v>
      </c>
      <c r="U274" s="152" t="s">
        <v>329</v>
      </c>
    </row>
    <row r="275" spans="1:21" s="90" customFormat="1" ht="81" outlineLevel="1" x14ac:dyDescent="0.25">
      <c r="A275" s="99"/>
      <c r="B275" s="46" t="s">
        <v>919</v>
      </c>
      <c r="C275" s="66">
        <f>SUM(D275:G275)</f>
        <v>890</v>
      </c>
      <c r="D275" s="66">
        <v>0</v>
      </c>
      <c r="E275" s="206">
        <v>700</v>
      </c>
      <c r="F275" s="66">
        <v>190</v>
      </c>
      <c r="G275" s="66">
        <v>0</v>
      </c>
      <c r="H275" s="66">
        <f>SUM(I275:L275)</f>
        <v>0</v>
      </c>
      <c r="I275" s="66">
        <v>0</v>
      </c>
      <c r="J275" s="66">
        <v>0</v>
      </c>
      <c r="K275" s="66">
        <v>0</v>
      </c>
      <c r="L275" s="66">
        <v>0</v>
      </c>
      <c r="M275" s="66">
        <f>IFERROR(H275/C275*100,"-")</f>
        <v>0</v>
      </c>
      <c r="N275" s="66">
        <f t="shared" si="91"/>
        <v>890</v>
      </c>
      <c r="O275" s="66" t="str">
        <f>IFERROR(I275/D275*100,"-")</f>
        <v>-</v>
      </c>
      <c r="P275" s="66">
        <f t="shared" si="92"/>
        <v>0</v>
      </c>
      <c r="Q275" s="66">
        <f>IFERROR(J275/E275*100,"-")</f>
        <v>0</v>
      </c>
      <c r="R275" s="66">
        <f t="shared" si="93"/>
        <v>700</v>
      </c>
      <c r="S275" s="66">
        <f>IFERROR(K275/F275*100,"-")</f>
        <v>0</v>
      </c>
      <c r="T275" s="66">
        <f t="shared" si="94"/>
        <v>190</v>
      </c>
      <c r="U275" s="152" t="s">
        <v>657</v>
      </c>
    </row>
    <row r="276" spans="1:21" s="90" customFormat="1" x14ac:dyDescent="0.25">
      <c r="A276" s="207"/>
      <c r="B276" s="208"/>
      <c r="M276" s="207"/>
      <c r="N276" s="207"/>
      <c r="O276" s="207"/>
      <c r="P276" s="207"/>
      <c r="Q276" s="207"/>
      <c r="R276" s="207"/>
      <c r="S276" s="207"/>
      <c r="T276" s="207"/>
      <c r="U276" s="176"/>
    </row>
    <row r="277" spans="1:21" s="90" customFormat="1" x14ac:dyDescent="0.25">
      <c r="A277" s="90" t="s">
        <v>60</v>
      </c>
      <c r="B277" s="208"/>
      <c r="M277" s="207"/>
      <c r="N277" s="207"/>
      <c r="O277" s="207"/>
      <c r="P277" s="207"/>
      <c r="Q277" s="207"/>
      <c r="R277" s="207"/>
      <c r="S277" s="207"/>
      <c r="T277" s="207"/>
      <c r="U277" s="176"/>
    </row>
    <row r="278" spans="1:21" s="90" customFormat="1" x14ac:dyDescent="0.25">
      <c r="A278" s="207"/>
      <c r="B278" s="208"/>
      <c r="M278" s="207"/>
      <c r="N278" s="207"/>
      <c r="O278" s="207"/>
      <c r="P278" s="207"/>
      <c r="Q278" s="207"/>
      <c r="R278" s="207"/>
      <c r="S278" s="207"/>
      <c r="T278" s="207"/>
      <c r="U278" s="176"/>
    </row>
    <row r="279" spans="1:21" s="90" customFormat="1" ht="15.75" x14ac:dyDescent="0.25">
      <c r="A279" s="301" t="s">
        <v>931</v>
      </c>
      <c r="B279" s="301"/>
      <c r="C279" s="301"/>
      <c r="D279" s="301"/>
      <c r="E279" s="301"/>
      <c r="F279" s="301"/>
      <c r="G279" s="301"/>
      <c r="H279" s="301"/>
      <c r="I279" s="301"/>
      <c r="J279" s="301"/>
      <c r="K279" s="301"/>
      <c r="L279" s="301"/>
      <c r="M279" s="301"/>
      <c r="N279" s="301"/>
      <c r="O279" s="301"/>
      <c r="P279" s="301"/>
      <c r="Q279" s="301"/>
      <c r="R279" s="301"/>
      <c r="S279" s="301"/>
      <c r="T279" s="301"/>
      <c r="U279" s="301"/>
    </row>
    <row r="280" spans="1:21" s="90" customFormat="1" x14ac:dyDescent="0.25">
      <c r="A280" s="207"/>
      <c r="B280" s="208"/>
      <c r="M280" s="207"/>
      <c r="N280" s="207"/>
      <c r="O280" s="207"/>
      <c r="P280" s="207"/>
      <c r="Q280" s="207"/>
      <c r="R280" s="207"/>
      <c r="S280" s="207"/>
      <c r="T280" s="207"/>
      <c r="U280" s="176"/>
    </row>
    <row r="281" spans="1:21" s="90" customFormat="1" x14ac:dyDescent="0.25">
      <c r="A281" s="207"/>
      <c r="B281" s="208"/>
      <c r="M281" s="207"/>
      <c r="N281" s="207"/>
      <c r="O281" s="207"/>
      <c r="P281" s="207"/>
      <c r="Q281" s="207"/>
      <c r="R281" s="207"/>
      <c r="S281" s="207"/>
      <c r="T281" s="207"/>
      <c r="U281" s="176"/>
    </row>
    <row r="282" spans="1:21" s="90" customFormat="1" x14ac:dyDescent="0.25">
      <c r="A282" s="208" t="s">
        <v>930</v>
      </c>
      <c r="B282" s="208"/>
      <c r="M282" s="207"/>
      <c r="N282" s="207"/>
      <c r="O282" s="207"/>
      <c r="P282" s="207"/>
      <c r="Q282" s="207"/>
      <c r="R282" s="207"/>
      <c r="S282" s="207"/>
      <c r="T282" s="207"/>
      <c r="U282" s="176"/>
    </row>
    <row r="283" spans="1:21" s="90" customFormat="1" x14ac:dyDescent="0.25">
      <c r="A283" s="207"/>
      <c r="B283" s="208"/>
      <c r="M283" s="207"/>
      <c r="N283" s="207"/>
      <c r="O283" s="207"/>
      <c r="P283" s="207"/>
      <c r="Q283" s="207"/>
      <c r="R283" s="207"/>
      <c r="S283" s="207"/>
      <c r="T283" s="207"/>
      <c r="U283" s="176"/>
    </row>
    <row r="284" spans="1:21" s="90" customFormat="1" x14ac:dyDescent="0.25">
      <c r="A284" s="207"/>
      <c r="B284" s="208"/>
      <c r="M284" s="207"/>
      <c r="N284" s="207"/>
      <c r="O284" s="207"/>
      <c r="P284" s="207"/>
      <c r="Q284" s="207"/>
      <c r="R284" s="207"/>
      <c r="S284" s="207"/>
      <c r="T284" s="207"/>
      <c r="U284" s="176"/>
    </row>
    <row r="285" spans="1:21" s="90" customFormat="1" x14ac:dyDescent="0.25">
      <c r="A285" s="207"/>
      <c r="B285" s="208"/>
      <c r="M285" s="207"/>
      <c r="N285" s="207"/>
      <c r="O285" s="207"/>
      <c r="P285" s="207"/>
      <c r="Q285" s="207"/>
      <c r="R285" s="207"/>
      <c r="S285" s="207"/>
      <c r="T285" s="207"/>
      <c r="U285" s="176"/>
    </row>
    <row r="286" spans="1:21" s="90" customFormat="1" x14ac:dyDescent="0.25">
      <c r="A286" s="207"/>
      <c r="B286" s="208"/>
      <c r="M286" s="207"/>
      <c r="N286" s="207"/>
      <c r="O286" s="207"/>
      <c r="P286" s="207"/>
      <c r="Q286" s="207"/>
      <c r="R286" s="207"/>
      <c r="S286" s="207"/>
      <c r="T286" s="207"/>
      <c r="U286" s="176"/>
    </row>
    <row r="287" spans="1:21" s="90" customFormat="1" x14ac:dyDescent="0.25">
      <c r="A287" s="207"/>
      <c r="B287" s="208"/>
      <c r="M287" s="207"/>
      <c r="N287" s="207"/>
      <c r="O287" s="207"/>
      <c r="P287" s="207"/>
      <c r="Q287" s="207"/>
      <c r="R287" s="207"/>
      <c r="S287" s="207"/>
      <c r="T287" s="207"/>
      <c r="U287" s="176"/>
    </row>
    <row r="288" spans="1:21" s="90" customFormat="1" x14ac:dyDescent="0.25">
      <c r="A288" s="207"/>
      <c r="B288" s="208"/>
      <c r="M288" s="207"/>
      <c r="N288" s="207"/>
      <c r="O288" s="207"/>
      <c r="P288" s="207"/>
      <c r="Q288" s="207"/>
      <c r="R288" s="207"/>
      <c r="S288" s="207"/>
      <c r="T288" s="207"/>
      <c r="U288" s="176"/>
    </row>
    <row r="289" spans="1:21" s="90" customFormat="1" x14ac:dyDescent="0.25">
      <c r="A289" s="207"/>
      <c r="B289" s="208"/>
      <c r="M289" s="207"/>
      <c r="N289" s="207"/>
      <c r="O289" s="207"/>
      <c r="P289" s="207"/>
      <c r="Q289" s="207"/>
      <c r="R289" s="207"/>
      <c r="S289" s="207"/>
      <c r="T289" s="207"/>
      <c r="U289" s="176"/>
    </row>
    <row r="290" spans="1:21" s="90" customFormat="1" x14ac:dyDescent="0.25">
      <c r="A290" s="207"/>
      <c r="B290" s="208"/>
      <c r="M290" s="207"/>
      <c r="N290" s="207"/>
      <c r="O290" s="207"/>
      <c r="P290" s="207"/>
      <c r="Q290" s="207"/>
      <c r="R290" s="207"/>
      <c r="S290" s="207"/>
      <c r="T290" s="207"/>
      <c r="U290" s="176"/>
    </row>
    <row r="291" spans="1:21" s="90" customFormat="1" x14ac:dyDescent="0.25">
      <c r="A291" s="207"/>
      <c r="B291" s="208"/>
      <c r="M291" s="207"/>
      <c r="N291" s="207"/>
      <c r="O291" s="207"/>
      <c r="P291" s="207"/>
      <c r="Q291" s="207"/>
      <c r="R291" s="207"/>
      <c r="S291" s="207"/>
      <c r="T291" s="207"/>
      <c r="U291" s="176"/>
    </row>
    <row r="292" spans="1:21" s="90" customFormat="1" x14ac:dyDescent="0.25">
      <c r="A292" s="207"/>
      <c r="B292" s="208"/>
      <c r="M292" s="207"/>
      <c r="N292" s="207"/>
      <c r="O292" s="207"/>
      <c r="P292" s="207"/>
      <c r="Q292" s="207"/>
      <c r="R292" s="207"/>
      <c r="S292" s="207"/>
      <c r="T292" s="207"/>
      <c r="U292" s="176"/>
    </row>
    <row r="293" spans="1:21" s="90" customFormat="1" x14ac:dyDescent="0.25">
      <c r="A293" s="207"/>
      <c r="B293" s="208"/>
      <c r="M293" s="207"/>
      <c r="N293" s="207"/>
      <c r="O293" s="207"/>
      <c r="P293" s="207"/>
      <c r="Q293" s="207"/>
      <c r="R293" s="207"/>
      <c r="S293" s="207"/>
      <c r="T293" s="207"/>
      <c r="U293" s="176"/>
    </row>
    <row r="294" spans="1:21" s="90" customFormat="1" x14ac:dyDescent="0.25">
      <c r="A294" s="207"/>
      <c r="B294" s="208"/>
      <c r="M294" s="207"/>
      <c r="N294" s="207"/>
      <c r="O294" s="207"/>
      <c r="P294" s="207"/>
      <c r="Q294" s="207"/>
      <c r="R294" s="207"/>
      <c r="S294" s="207"/>
      <c r="T294" s="207"/>
      <c r="U294" s="176"/>
    </row>
  </sheetData>
  <dataConsolidate/>
  <mergeCells count="34">
    <mergeCell ref="U268:U269"/>
    <mergeCell ref="A279:U279"/>
    <mergeCell ref="A1:U1"/>
    <mergeCell ref="A2:U2"/>
    <mergeCell ref="A4:A7"/>
    <mergeCell ref="B4:B7"/>
    <mergeCell ref="C5:C7"/>
    <mergeCell ref="C4:F4"/>
    <mergeCell ref="D5:F5"/>
    <mergeCell ref="U4:U7"/>
    <mergeCell ref="G4:G7"/>
    <mergeCell ref="L4:L7"/>
    <mergeCell ref="H4:K4"/>
    <mergeCell ref="H5:H7"/>
    <mergeCell ref="U27:U28"/>
    <mergeCell ref="M4:T4"/>
    <mergeCell ref="D6:D7"/>
    <mergeCell ref="E6:E7"/>
    <mergeCell ref="F6:F7"/>
    <mergeCell ref="I6:I7"/>
    <mergeCell ref="J6:J7"/>
    <mergeCell ref="U254:U258"/>
    <mergeCell ref="I5:K5"/>
    <mergeCell ref="K6:K7"/>
    <mergeCell ref="O6:P6"/>
    <mergeCell ref="Q6:R6"/>
    <mergeCell ref="M5:N6"/>
    <mergeCell ref="S6:T6"/>
    <mergeCell ref="O5:T5"/>
    <mergeCell ref="U55:U56"/>
    <mergeCell ref="U190:U191"/>
    <mergeCell ref="U240:U241"/>
    <mergeCell ref="U76:U81"/>
    <mergeCell ref="U228:U231"/>
  </mergeCells>
  <pageMargins left="0" right="0" top="0" bottom="0" header="0.31496062992125984" footer="0"/>
  <pageSetup paperSize="9" scale="40" fitToWidth="9" fitToHeight="9" orientation="landscape" r:id="rId1"/>
  <headerFooter differentFirst="1">
    <oddHeader>&amp;R&amp;P</oddHeader>
  </headerFooter>
  <rowBreaks count="2" manualBreakCount="2">
    <brk id="224" max="20" man="1"/>
    <brk id="243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19"/>
  <sheetViews>
    <sheetView tabSelected="1" view="pageBreakPreview" zoomScaleNormal="100" zoomScaleSheetLayoutView="100" workbookViewId="0">
      <pane xSplit="2" ySplit="5" topLeftCell="C124" activePane="bottomRight" state="frozen"/>
      <selection pane="topRight" activeCell="C1" sqref="C1"/>
      <selection pane="bottomLeft" activeCell="A6" sqref="A6"/>
      <selection pane="bottomRight" activeCell="F134" sqref="F134"/>
    </sheetView>
  </sheetViews>
  <sheetFormatPr defaultRowHeight="14.25" outlineLevelRow="2" x14ac:dyDescent="0.25"/>
  <cols>
    <col min="1" max="1" width="4.42578125" style="213" customWidth="1"/>
    <col min="2" max="2" width="52.42578125" style="213" customWidth="1"/>
    <col min="3" max="3" width="8" style="213" customWidth="1"/>
    <col min="4" max="4" width="12.42578125" style="213" customWidth="1"/>
    <col min="5" max="5" width="14.140625" style="213" customWidth="1"/>
    <col min="6" max="6" width="12" style="213" customWidth="1"/>
    <col min="7" max="7" width="11.5703125" style="213" customWidth="1"/>
    <col min="8" max="8" width="30" style="213" customWidth="1"/>
    <col min="9" max="16384" width="9.140625" style="213"/>
  </cols>
  <sheetData>
    <row r="1" spans="1:21" s="222" customFormat="1" ht="15.75" x14ac:dyDescent="0.25">
      <c r="A1" s="315" t="s">
        <v>88</v>
      </c>
      <c r="B1" s="315"/>
      <c r="C1" s="315"/>
      <c r="D1" s="315"/>
      <c r="E1" s="315"/>
      <c r="F1" s="315"/>
      <c r="G1" s="315"/>
      <c r="H1" s="315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s="222" customFormat="1" ht="33" customHeight="1" x14ac:dyDescent="0.25">
      <c r="A2" s="316" t="s">
        <v>463</v>
      </c>
      <c r="B2" s="316"/>
      <c r="C2" s="316"/>
      <c r="D2" s="316"/>
      <c r="E2" s="316"/>
      <c r="F2" s="316"/>
      <c r="G2" s="316"/>
      <c r="H2" s="316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x14ac:dyDescent="0.25">
      <c r="A3" s="175"/>
      <c r="B3" s="175"/>
      <c r="C3" s="175"/>
      <c r="D3" s="175"/>
      <c r="E3" s="175"/>
      <c r="F3" s="175"/>
      <c r="G3" s="175"/>
      <c r="H3" s="175"/>
    </row>
    <row r="4" spans="1:21" s="175" customFormat="1" ht="18.75" customHeight="1" x14ac:dyDescent="0.25">
      <c r="A4" s="286" t="s">
        <v>0</v>
      </c>
      <c r="B4" s="286" t="s">
        <v>89</v>
      </c>
      <c r="C4" s="286" t="s">
        <v>90</v>
      </c>
      <c r="D4" s="286" t="s">
        <v>91</v>
      </c>
      <c r="E4" s="286" t="s">
        <v>92</v>
      </c>
      <c r="F4" s="313" t="s">
        <v>323</v>
      </c>
      <c r="G4" s="313" t="s">
        <v>116</v>
      </c>
      <c r="H4" s="321" t="s">
        <v>94</v>
      </c>
    </row>
    <row r="5" spans="1:21" s="175" customFormat="1" ht="67.5" customHeight="1" x14ac:dyDescent="0.25">
      <c r="A5" s="286"/>
      <c r="B5" s="286"/>
      <c r="C5" s="286"/>
      <c r="D5" s="286"/>
      <c r="E5" s="286"/>
      <c r="F5" s="314"/>
      <c r="G5" s="314"/>
      <c r="H5" s="321"/>
    </row>
    <row r="6" spans="1:21" s="214" customFormat="1" collapsed="1" x14ac:dyDescent="0.25">
      <c r="A6" s="37" t="s">
        <v>95</v>
      </c>
      <c r="B6" s="306" t="s">
        <v>6</v>
      </c>
      <c r="C6" s="307"/>
      <c r="D6" s="307"/>
      <c r="E6" s="307"/>
      <c r="F6" s="307"/>
      <c r="G6" s="307"/>
      <c r="H6" s="308"/>
    </row>
    <row r="7" spans="1:21" s="215" customFormat="1" ht="67.5" hidden="1" outlineLevel="1" x14ac:dyDescent="0.25">
      <c r="A7" s="135"/>
      <c r="B7" s="11" t="s">
        <v>155</v>
      </c>
      <c r="C7" s="59" t="s">
        <v>115</v>
      </c>
      <c r="D7" s="59">
        <v>1100</v>
      </c>
      <c r="E7" s="59">
        <v>1180</v>
      </c>
      <c r="F7" s="59">
        <v>1079</v>
      </c>
      <c r="G7" s="139">
        <f>F7/E7</f>
        <v>0.91440677966101691</v>
      </c>
      <c r="H7" s="212" t="s">
        <v>157</v>
      </c>
    </row>
    <row r="8" spans="1:21" s="215" customFormat="1" ht="67.5" hidden="1" outlineLevel="1" x14ac:dyDescent="0.25">
      <c r="A8" s="135"/>
      <c r="B8" s="11" t="s">
        <v>156</v>
      </c>
      <c r="C8" s="59" t="s">
        <v>120</v>
      </c>
      <c r="D8" s="59">
        <v>4200</v>
      </c>
      <c r="E8" s="59">
        <v>4240</v>
      </c>
      <c r="F8" s="59">
        <v>4200</v>
      </c>
      <c r="G8" s="139">
        <f>F8/E8</f>
        <v>0.99056603773584906</v>
      </c>
      <c r="H8" s="212" t="s">
        <v>157</v>
      </c>
    </row>
    <row r="9" spans="1:21" s="215" customFormat="1" ht="67.5" hidden="1" outlineLevel="1" x14ac:dyDescent="0.25">
      <c r="A9" s="135"/>
      <c r="B9" s="11" t="s">
        <v>158</v>
      </c>
      <c r="C9" s="59" t="s">
        <v>120</v>
      </c>
      <c r="D9" s="59">
        <v>365</v>
      </c>
      <c r="E9" s="59">
        <v>385</v>
      </c>
      <c r="F9" s="59">
        <v>366</v>
      </c>
      <c r="G9" s="139">
        <f>F9/E9</f>
        <v>0.95064935064935063</v>
      </c>
      <c r="H9" s="212" t="s">
        <v>157</v>
      </c>
    </row>
    <row r="10" spans="1:21" s="215" customFormat="1" ht="67.5" hidden="1" outlineLevel="1" x14ac:dyDescent="0.25">
      <c r="A10" s="135"/>
      <c r="B10" s="11" t="s">
        <v>211</v>
      </c>
      <c r="C10" s="59" t="s">
        <v>86</v>
      </c>
      <c r="D10" s="59">
        <v>24.56</v>
      </c>
      <c r="E10" s="59">
        <v>24.7</v>
      </c>
      <c r="F10" s="59">
        <v>24.9</v>
      </c>
      <c r="G10" s="139">
        <f>F10/E10</f>
        <v>1.0080971659919029</v>
      </c>
      <c r="H10" s="212" t="s">
        <v>157</v>
      </c>
    </row>
    <row r="11" spans="1:21" s="214" customFormat="1" collapsed="1" x14ac:dyDescent="0.25">
      <c r="A11" s="37" t="s">
        <v>96</v>
      </c>
      <c r="B11" s="306" t="s">
        <v>11</v>
      </c>
      <c r="C11" s="307"/>
      <c r="D11" s="307"/>
      <c r="E11" s="307"/>
      <c r="F11" s="307"/>
      <c r="G11" s="307"/>
      <c r="H11" s="308"/>
    </row>
    <row r="12" spans="1:21" s="216" customFormat="1" ht="15" hidden="1" customHeight="1" outlineLevel="1" x14ac:dyDescent="0.25">
      <c r="A12" s="135"/>
      <c r="B12" s="317" t="s">
        <v>212</v>
      </c>
      <c r="C12" s="318"/>
      <c r="D12" s="318"/>
      <c r="E12" s="318"/>
      <c r="F12" s="318"/>
      <c r="G12" s="318"/>
      <c r="H12" s="319"/>
    </row>
    <row r="13" spans="1:21" s="216" customFormat="1" ht="40.5" hidden="1" outlineLevel="2" x14ac:dyDescent="0.25">
      <c r="A13" s="135"/>
      <c r="B13" s="136" t="s">
        <v>213</v>
      </c>
      <c r="C13" s="137" t="s">
        <v>86</v>
      </c>
      <c r="D13" s="138">
        <v>87.5</v>
      </c>
      <c r="E13" s="138">
        <v>96</v>
      </c>
      <c r="F13" s="138">
        <v>97</v>
      </c>
      <c r="G13" s="139">
        <f t="shared" ref="G13:G20" si="0">F13/E13</f>
        <v>1.0104166666666667</v>
      </c>
      <c r="H13" s="59" t="s">
        <v>675</v>
      </c>
    </row>
    <row r="14" spans="1:21" s="216" customFormat="1" ht="54" hidden="1" outlineLevel="2" x14ac:dyDescent="0.25">
      <c r="A14" s="135"/>
      <c r="B14" s="136" t="s">
        <v>214</v>
      </c>
      <c r="C14" s="137" t="s">
        <v>86</v>
      </c>
      <c r="D14" s="138">
        <v>100</v>
      </c>
      <c r="E14" s="138">
        <v>100</v>
      </c>
      <c r="F14" s="138">
        <v>100</v>
      </c>
      <c r="G14" s="139">
        <f t="shared" si="0"/>
        <v>1</v>
      </c>
      <c r="H14" s="59" t="s">
        <v>204</v>
      </c>
    </row>
    <row r="15" spans="1:21" s="216" customFormat="1" ht="94.5" hidden="1" outlineLevel="2" x14ac:dyDescent="0.25">
      <c r="A15" s="135"/>
      <c r="B15" s="136" t="s">
        <v>215</v>
      </c>
      <c r="C15" s="137" t="s">
        <v>86</v>
      </c>
      <c r="D15" s="138">
        <v>30</v>
      </c>
      <c r="E15" s="138">
        <v>70</v>
      </c>
      <c r="F15" s="138">
        <v>55</v>
      </c>
      <c r="G15" s="139">
        <f t="shared" si="0"/>
        <v>0.7857142857142857</v>
      </c>
      <c r="H15" s="59" t="s">
        <v>355</v>
      </c>
    </row>
    <row r="16" spans="1:21" s="216" customFormat="1" ht="67.5" hidden="1" outlineLevel="2" x14ac:dyDescent="0.25">
      <c r="A16" s="135"/>
      <c r="B16" s="136" t="s">
        <v>216</v>
      </c>
      <c r="C16" s="137" t="s">
        <v>86</v>
      </c>
      <c r="D16" s="138">
        <v>80</v>
      </c>
      <c r="E16" s="138">
        <v>90</v>
      </c>
      <c r="F16" s="138">
        <v>92.4</v>
      </c>
      <c r="G16" s="139">
        <f t="shared" si="0"/>
        <v>1.0266666666666668</v>
      </c>
      <c r="H16" s="59" t="s">
        <v>356</v>
      </c>
    </row>
    <row r="17" spans="1:8" s="216" customFormat="1" ht="54" hidden="1" outlineLevel="2" x14ac:dyDescent="0.25">
      <c r="A17" s="135"/>
      <c r="B17" s="136" t="s">
        <v>217</v>
      </c>
      <c r="C17" s="137" t="s">
        <v>86</v>
      </c>
      <c r="D17" s="138">
        <v>100</v>
      </c>
      <c r="E17" s="138">
        <v>100</v>
      </c>
      <c r="F17" s="138">
        <v>100</v>
      </c>
      <c r="G17" s="139">
        <f t="shared" si="0"/>
        <v>1</v>
      </c>
      <c r="H17" s="59" t="s">
        <v>204</v>
      </c>
    </row>
    <row r="18" spans="1:8" s="216" customFormat="1" ht="54" hidden="1" outlineLevel="2" x14ac:dyDescent="0.25">
      <c r="A18" s="135"/>
      <c r="B18" s="136" t="s">
        <v>218</v>
      </c>
      <c r="C18" s="138" t="s">
        <v>86</v>
      </c>
      <c r="D18" s="138">
        <v>35</v>
      </c>
      <c r="E18" s="138">
        <v>47.9</v>
      </c>
      <c r="F18" s="138">
        <v>51</v>
      </c>
      <c r="G18" s="139">
        <f t="shared" si="0"/>
        <v>1.0647181628392484</v>
      </c>
      <c r="H18" s="59" t="s">
        <v>362</v>
      </c>
    </row>
    <row r="19" spans="1:8" s="216" customFormat="1" ht="54" hidden="1" outlineLevel="2" x14ac:dyDescent="0.25">
      <c r="A19" s="135"/>
      <c r="B19" s="136" t="s">
        <v>219</v>
      </c>
      <c r="C19" s="138" t="s">
        <v>86</v>
      </c>
      <c r="D19" s="138">
        <v>100</v>
      </c>
      <c r="E19" s="138">
        <v>100</v>
      </c>
      <c r="F19" s="138">
        <v>100</v>
      </c>
      <c r="G19" s="139">
        <f t="shared" si="0"/>
        <v>1</v>
      </c>
      <c r="H19" s="59" t="s">
        <v>204</v>
      </c>
    </row>
    <row r="20" spans="1:8" s="216" customFormat="1" ht="54" hidden="1" outlineLevel="2" x14ac:dyDescent="0.25">
      <c r="A20" s="135"/>
      <c r="B20" s="136" t="s">
        <v>220</v>
      </c>
      <c r="C20" s="137" t="s">
        <v>86</v>
      </c>
      <c r="D20" s="59">
        <v>46</v>
      </c>
      <c r="E20" s="59">
        <v>57.4</v>
      </c>
      <c r="F20" s="59">
        <v>8.3000000000000007</v>
      </c>
      <c r="G20" s="139">
        <f t="shared" si="0"/>
        <v>0.14459930313588851</v>
      </c>
      <c r="H20" s="59" t="s">
        <v>676</v>
      </c>
    </row>
    <row r="21" spans="1:8" s="216" customFormat="1" ht="15" hidden="1" customHeight="1" outlineLevel="1" x14ac:dyDescent="0.25">
      <c r="A21" s="135"/>
      <c r="B21" s="317" t="s">
        <v>221</v>
      </c>
      <c r="C21" s="318"/>
      <c r="D21" s="318"/>
      <c r="E21" s="318"/>
      <c r="F21" s="318"/>
      <c r="G21" s="318"/>
      <c r="H21" s="319"/>
    </row>
    <row r="22" spans="1:8" s="216" customFormat="1" ht="81" hidden="1" outlineLevel="2" x14ac:dyDescent="0.25">
      <c r="A22" s="135"/>
      <c r="B22" s="136" t="s">
        <v>222</v>
      </c>
      <c r="C22" s="137" t="s">
        <v>86</v>
      </c>
      <c r="D22" s="59">
        <v>1.63</v>
      </c>
      <c r="E22" s="59">
        <v>1.47</v>
      </c>
      <c r="F22" s="59">
        <v>0</v>
      </c>
      <c r="G22" s="139">
        <f>F22/E22</f>
        <v>0</v>
      </c>
      <c r="H22" s="59" t="s">
        <v>677</v>
      </c>
    </row>
    <row r="23" spans="1:8" s="216" customFormat="1" ht="27" hidden="1" outlineLevel="2" x14ac:dyDescent="0.25">
      <c r="A23" s="135"/>
      <c r="B23" s="136" t="s">
        <v>223</v>
      </c>
      <c r="C23" s="137" t="s">
        <v>86</v>
      </c>
      <c r="D23" s="59">
        <v>0.43</v>
      </c>
      <c r="E23" s="59">
        <v>0.21</v>
      </c>
      <c r="F23" s="59">
        <v>0</v>
      </c>
      <c r="G23" s="139">
        <f>F23/E23</f>
        <v>0</v>
      </c>
      <c r="H23" s="59"/>
    </row>
    <row r="24" spans="1:8" s="216" customFormat="1" ht="55.5" hidden="1" customHeight="1" outlineLevel="2" x14ac:dyDescent="0.25">
      <c r="A24" s="135"/>
      <c r="B24" s="136" t="s">
        <v>224</v>
      </c>
      <c r="C24" s="137" t="s">
        <v>86</v>
      </c>
      <c r="D24" s="59">
        <v>35</v>
      </c>
      <c r="E24" s="59">
        <v>49</v>
      </c>
      <c r="F24" s="59">
        <v>32</v>
      </c>
      <c r="G24" s="139">
        <f>F24/E24</f>
        <v>0.65306122448979587</v>
      </c>
      <c r="H24" s="59" t="s">
        <v>678</v>
      </c>
    </row>
    <row r="25" spans="1:8" s="216" customFormat="1" hidden="1" outlineLevel="1" x14ac:dyDescent="0.25">
      <c r="A25" s="135"/>
      <c r="B25" s="317" t="s">
        <v>225</v>
      </c>
      <c r="C25" s="318"/>
      <c r="D25" s="318"/>
      <c r="E25" s="318"/>
      <c r="F25" s="318"/>
      <c r="G25" s="318"/>
      <c r="H25" s="319"/>
    </row>
    <row r="26" spans="1:8" s="216" customFormat="1" ht="54" hidden="1" outlineLevel="2" x14ac:dyDescent="0.25">
      <c r="A26" s="135"/>
      <c r="B26" s="136" t="s">
        <v>226</v>
      </c>
      <c r="C26" s="138" t="s">
        <v>86</v>
      </c>
      <c r="D26" s="138">
        <v>97</v>
      </c>
      <c r="E26" s="138">
        <v>100</v>
      </c>
      <c r="F26" s="138">
        <v>100</v>
      </c>
      <c r="G26" s="139">
        <f>F26/E26</f>
        <v>1</v>
      </c>
      <c r="H26" s="137" t="s">
        <v>363</v>
      </c>
    </row>
    <row r="27" spans="1:8" s="216" customFormat="1" ht="54" hidden="1" outlineLevel="2" x14ac:dyDescent="0.25">
      <c r="A27" s="135"/>
      <c r="B27" s="136" t="s">
        <v>227</v>
      </c>
      <c r="C27" s="138" t="s">
        <v>115</v>
      </c>
      <c r="D27" s="138">
        <v>1765</v>
      </c>
      <c r="E27" s="138">
        <v>1970</v>
      </c>
      <c r="F27" s="138">
        <v>1960</v>
      </c>
      <c r="G27" s="139">
        <f>F27/E27</f>
        <v>0.99492385786802029</v>
      </c>
      <c r="H27" s="137" t="s">
        <v>364</v>
      </c>
    </row>
    <row r="28" spans="1:8" s="216" customFormat="1" hidden="1" outlineLevel="2" x14ac:dyDescent="0.25">
      <c r="A28" s="135"/>
      <c r="B28" s="140"/>
      <c r="C28" s="141"/>
      <c r="D28" s="141"/>
      <c r="E28" s="141"/>
      <c r="F28" s="141"/>
      <c r="G28" s="142"/>
      <c r="H28" s="143"/>
    </row>
    <row r="29" spans="1:8" s="216" customFormat="1" hidden="1" outlineLevel="1" x14ac:dyDescent="0.25">
      <c r="A29" s="135"/>
      <c r="B29" s="317" t="s">
        <v>228</v>
      </c>
      <c r="C29" s="318"/>
      <c r="D29" s="318"/>
      <c r="E29" s="318"/>
      <c r="F29" s="318"/>
      <c r="G29" s="318"/>
      <c r="H29" s="319"/>
    </row>
    <row r="30" spans="1:8" s="215" customFormat="1" ht="54" hidden="1" outlineLevel="2" x14ac:dyDescent="0.25">
      <c r="A30" s="135"/>
      <c r="B30" s="11" t="s">
        <v>229</v>
      </c>
      <c r="C30" s="138" t="s">
        <v>86</v>
      </c>
      <c r="D30" s="138">
        <v>20</v>
      </c>
      <c r="E30" s="138">
        <v>50</v>
      </c>
      <c r="F30" s="138">
        <v>40</v>
      </c>
      <c r="G30" s="139">
        <f>F30/E30</f>
        <v>0.8</v>
      </c>
      <c r="H30" s="59" t="s">
        <v>355</v>
      </c>
    </row>
    <row r="31" spans="1:8" s="214" customFormat="1" ht="15.75" customHeight="1" collapsed="1" x14ac:dyDescent="0.25">
      <c r="A31" s="37" t="s">
        <v>97</v>
      </c>
      <c r="B31" s="306" t="s">
        <v>179</v>
      </c>
      <c r="C31" s="307"/>
      <c r="D31" s="307"/>
      <c r="E31" s="307"/>
      <c r="F31" s="307"/>
      <c r="G31" s="307"/>
      <c r="H31" s="308"/>
    </row>
    <row r="32" spans="1:8" s="217" customFormat="1" ht="15.75" hidden="1" customHeight="1" outlineLevel="1" x14ac:dyDescent="0.25">
      <c r="A32" s="38"/>
      <c r="B32" s="309" t="s">
        <v>230</v>
      </c>
      <c r="C32" s="310"/>
      <c r="D32" s="310"/>
      <c r="E32" s="310"/>
      <c r="F32" s="310"/>
      <c r="G32" s="310"/>
      <c r="H32" s="311"/>
    </row>
    <row r="33" spans="1:8" s="217" customFormat="1" ht="40.5" hidden="1" customHeight="1" outlineLevel="2" x14ac:dyDescent="0.25">
      <c r="A33" s="38"/>
      <c r="B33" s="40" t="s">
        <v>231</v>
      </c>
      <c r="C33" s="134" t="s">
        <v>120</v>
      </c>
      <c r="D33" s="4">
        <v>6455</v>
      </c>
      <c r="E33" s="4">
        <v>4384</v>
      </c>
      <c r="F33" s="4">
        <v>165</v>
      </c>
      <c r="G33" s="41">
        <f>F33/E33</f>
        <v>3.7636861313868612E-2</v>
      </c>
      <c r="H33" s="134" t="s">
        <v>450</v>
      </c>
    </row>
    <row r="34" spans="1:8" s="217" customFormat="1" ht="54" hidden="1" outlineLevel="2" x14ac:dyDescent="0.25">
      <c r="A34" s="38"/>
      <c r="B34" s="40" t="s">
        <v>232</v>
      </c>
      <c r="C34" s="134" t="s">
        <v>120</v>
      </c>
      <c r="D34" s="4">
        <v>2690</v>
      </c>
      <c r="E34" s="4">
        <v>970</v>
      </c>
      <c r="F34" s="4">
        <v>31</v>
      </c>
      <c r="G34" s="41">
        <f>F34/E34</f>
        <v>3.1958762886597936E-2</v>
      </c>
      <c r="H34" s="134" t="s">
        <v>450</v>
      </c>
    </row>
    <row r="35" spans="1:8" s="217" customFormat="1" ht="15" hidden="1" customHeight="1" outlineLevel="1" x14ac:dyDescent="0.25">
      <c r="A35" s="38"/>
      <c r="B35" s="309" t="s">
        <v>233</v>
      </c>
      <c r="C35" s="310"/>
      <c r="D35" s="310"/>
      <c r="E35" s="310"/>
      <c r="F35" s="310"/>
      <c r="G35" s="310"/>
      <c r="H35" s="311"/>
    </row>
    <row r="36" spans="1:8" s="217" customFormat="1" ht="40.5" hidden="1" customHeight="1" outlineLevel="2" x14ac:dyDescent="0.25">
      <c r="A36" s="38"/>
      <c r="B36" s="40" t="s">
        <v>234</v>
      </c>
      <c r="C36" s="134" t="s">
        <v>115</v>
      </c>
      <c r="D36" s="4">
        <v>8</v>
      </c>
      <c r="E36" s="4">
        <v>4</v>
      </c>
      <c r="F36" s="4">
        <v>0</v>
      </c>
      <c r="G36" s="41">
        <f>F36/E36</f>
        <v>0</v>
      </c>
      <c r="H36" s="134" t="s">
        <v>167</v>
      </c>
    </row>
    <row r="37" spans="1:8" s="217" customFormat="1" ht="67.5" hidden="1" outlineLevel="2" x14ac:dyDescent="0.25">
      <c r="A37" s="38"/>
      <c r="B37" s="40" t="s">
        <v>168</v>
      </c>
      <c r="C37" s="134" t="s">
        <v>115</v>
      </c>
      <c r="D37" s="4">
        <v>105</v>
      </c>
      <c r="E37" s="4">
        <v>48</v>
      </c>
      <c r="F37" s="4">
        <v>17</v>
      </c>
      <c r="G37" s="41">
        <f>F37/E37</f>
        <v>0.35416666666666669</v>
      </c>
      <c r="H37" s="134" t="s">
        <v>451</v>
      </c>
    </row>
    <row r="38" spans="1:8" s="217" customFormat="1" ht="67.5" hidden="1" outlineLevel="2" x14ac:dyDescent="0.25">
      <c r="A38" s="38"/>
      <c r="B38" s="40" t="s">
        <v>235</v>
      </c>
      <c r="C38" s="134" t="s">
        <v>120</v>
      </c>
      <c r="D38" s="4">
        <v>8815</v>
      </c>
      <c r="E38" s="4">
        <v>3400</v>
      </c>
      <c r="F38" s="4">
        <v>1045</v>
      </c>
      <c r="G38" s="41">
        <f>F38/E38</f>
        <v>0.30735294117647061</v>
      </c>
      <c r="H38" s="134" t="s">
        <v>451</v>
      </c>
    </row>
    <row r="39" spans="1:8" s="217" customFormat="1" hidden="1" outlineLevel="2" x14ac:dyDescent="0.25">
      <c r="A39" s="38"/>
      <c r="B39" s="309" t="s">
        <v>13</v>
      </c>
      <c r="C39" s="310"/>
      <c r="D39" s="310"/>
      <c r="E39" s="310"/>
      <c r="F39" s="310"/>
      <c r="G39" s="310"/>
      <c r="H39" s="311"/>
    </row>
    <row r="40" spans="1:8" s="217" customFormat="1" ht="40.5" hidden="1" outlineLevel="2" x14ac:dyDescent="0.25">
      <c r="A40" s="38"/>
      <c r="B40" s="40" t="s">
        <v>236</v>
      </c>
      <c r="C40" s="4" t="s">
        <v>86</v>
      </c>
      <c r="D40" s="4">
        <v>100</v>
      </c>
      <c r="E40" s="4">
        <v>100</v>
      </c>
      <c r="F40" s="4" t="s">
        <v>361</v>
      </c>
      <c r="G40" s="41">
        <v>1</v>
      </c>
      <c r="H40" s="134" t="s">
        <v>167</v>
      </c>
    </row>
    <row r="41" spans="1:8" s="175" customFormat="1" ht="15" customHeight="1" collapsed="1" x14ac:dyDescent="0.25">
      <c r="A41" s="37" t="s">
        <v>98</v>
      </c>
      <c r="B41" s="306" t="s">
        <v>15</v>
      </c>
      <c r="C41" s="307"/>
      <c r="D41" s="307"/>
      <c r="E41" s="307"/>
      <c r="F41" s="307"/>
      <c r="G41" s="307"/>
      <c r="H41" s="308"/>
    </row>
    <row r="42" spans="1:8" s="217" customFormat="1" ht="40.5" hidden="1" customHeight="1" outlineLevel="2" x14ac:dyDescent="0.25">
      <c r="A42" s="38"/>
      <c r="B42" s="40" t="s">
        <v>169</v>
      </c>
      <c r="C42" s="134" t="s">
        <v>120</v>
      </c>
      <c r="D42" s="4">
        <v>257</v>
      </c>
      <c r="E42" s="4">
        <v>302</v>
      </c>
      <c r="F42" s="4">
        <v>0</v>
      </c>
      <c r="G42" s="42">
        <f>F42/E42</f>
        <v>0</v>
      </c>
      <c r="H42" s="134" t="s">
        <v>167</v>
      </c>
    </row>
    <row r="43" spans="1:8" s="217" customFormat="1" ht="54" hidden="1" outlineLevel="2" x14ac:dyDescent="0.25">
      <c r="A43" s="38"/>
      <c r="B43" s="40" t="s">
        <v>237</v>
      </c>
      <c r="C43" s="134" t="s">
        <v>120</v>
      </c>
      <c r="D43" s="4" t="s">
        <v>131</v>
      </c>
      <c r="E43" s="4">
        <v>73</v>
      </c>
      <c r="F43" s="4">
        <v>85</v>
      </c>
      <c r="G43" s="42">
        <f>F43/E43</f>
        <v>1.1643835616438356</v>
      </c>
      <c r="H43" s="134" t="s">
        <v>450</v>
      </c>
    </row>
    <row r="44" spans="1:8" s="175" customFormat="1" ht="15" customHeight="1" collapsed="1" x14ac:dyDescent="0.25">
      <c r="A44" s="37" t="s">
        <v>99</v>
      </c>
      <c r="B44" s="306" t="s">
        <v>21</v>
      </c>
      <c r="C44" s="307"/>
      <c r="D44" s="307"/>
      <c r="E44" s="307"/>
      <c r="F44" s="307"/>
      <c r="G44" s="307"/>
      <c r="H44" s="308"/>
    </row>
    <row r="45" spans="1:8" s="217" customFormat="1" ht="15" hidden="1" customHeight="1" outlineLevel="1" x14ac:dyDescent="0.25">
      <c r="A45" s="38"/>
      <c r="B45" s="309" t="s">
        <v>240</v>
      </c>
      <c r="C45" s="310"/>
      <c r="D45" s="310"/>
      <c r="E45" s="310"/>
      <c r="F45" s="310"/>
      <c r="G45" s="310"/>
      <c r="H45" s="311"/>
    </row>
    <row r="46" spans="1:8" s="217" customFormat="1" hidden="1" outlineLevel="2" x14ac:dyDescent="0.25">
      <c r="A46" s="38"/>
      <c r="B46" s="40" t="s">
        <v>238</v>
      </c>
      <c r="C46" s="134" t="s">
        <v>150</v>
      </c>
      <c r="D46" s="4">
        <v>5028</v>
      </c>
      <c r="E46" s="4">
        <v>6012</v>
      </c>
      <c r="F46" s="4">
        <v>5785</v>
      </c>
      <c r="G46" s="41">
        <f>F46/E46</f>
        <v>0.96224218230206249</v>
      </c>
      <c r="H46" s="61" t="s">
        <v>430</v>
      </c>
    </row>
    <row r="47" spans="1:8" s="217" customFormat="1" ht="27" hidden="1" outlineLevel="2" x14ac:dyDescent="0.25">
      <c r="A47" s="38"/>
      <c r="B47" s="40" t="s">
        <v>151</v>
      </c>
      <c r="C47" s="134" t="s">
        <v>86</v>
      </c>
      <c r="D47" s="4">
        <v>77.900000000000006</v>
      </c>
      <c r="E47" s="4">
        <v>100</v>
      </c>
      <c r="F47" s="4">
        <v>100</v>
      </c>
      <c r="G47" s="41">
        <f>F47/E47</f>
        <v>1</v>
      </c>
      <c r="H47" s="61" t="s">
        <v>430</v>
      </c>
    </row>
    <row r="48" spans="1:8" s="217" customFormat="1" hidden="1" outlineLevel="2" x14ac:dyDescent="0.25">
      <c r="A48" s="38"/>
      <c r="B48" s="40" t="s">
        <v>254</v>
      </c>
      <c r="C48" s="134" t="s">
        <v>86</v>
      </c>
      <c r="D48" s="4">
        <v>0.66</v>
      </c>
      <c r="E48" s="4">
        <v>0.67</v>
      </c>
      <c r="F48" s="4">
        <v>0.21</v>
      </c>
      <c r="G48" s="41">
        <f>F48/E48</f>
        <v>0.31343283582089548</v>
      </c>
      <c r="H48" s="61" t="s">
        <v>428</v>
      </c>
    </row>
    <row r="49" spans="1:8" s="217" customFormat="1" ht="27" hidden="1" outlineLevel="2" x14ac:dyDescent="0.25">
      <c r="A49" s="38"/>
      <c r="B49" s="40" t="s">
        <v>239</v>
      </c>
      <c r="C49" s="134" t="s">
        <v>86</v>
      </c>
      <c r="D49" s="4">
        <v>96</v>
      </c>
      <c r="E49" s="4">
        <v>180</v>
      </c>
      <c r="F49" s="4">
        <v>88</v>
      </c>
      <c r="G49" s="41">
        <f>F49/E49</f>
        <v>0.48888888888888887</v>
      </c>
      <c r="H49" s="46" t="s">
        <v>429</v>
      </c>
    </row>
    <row r="50" spans="1:8" s="217" customFormat="1" ht="15" hidden="1" customHeight="1" outlineLevel="1" x14ac:dyDescent="0.25">
      <c r="A50" s="38"/>
      <c r="B50" s="309" t="s">
        <v>241</v>
      </c>
      <c r="C50" s="310"/>
      <c r="D50" s="310"/>
      <c r="E50" s="310"/>
      <c r="F50" s="310"/>
      <c r="G50" s="310"/>
      <c r="H50" s="311"/>
    </row>
    <row r="51" spans="1:8" s="217" customFormat="1" ht="40.5" hidden="1" customHeight="1" outlineLevel="2" x14ac:dyDescent="0.25">
      <c r="A51" s="38"/>
      <c r="B51" s="40" t="s">
        <v>242</v>
      </c>
      <c r="C51" s="134" t="s">
        <v>86</v>
      </c>
      <c r="D51" s="132">
        <v>6.6</v>
      </c>
      <c r="E51" s="132">
        <v>7.1</v>
      </c>
      <c r="F51" s="132">
        <v>1.75</v>
      </c>
      <c r="G51" s="41">
        <f>F51/E51</f>
        <v>0.24647887323943662</v>
      </c>
      <c r="H51" s="46" t="s">
        <v>431</v>
      </c>
    </row>
    <row r="52" spans="1:8" s="217" customFormat="1" ht="27" hidden="1" outlineLevel="2" x14ac:dyDescent="0.25">
      <c r="A52" s="38"/>
      <c r="B52" s="40" t="s">
        <v>243</v>
      </c>
      <c r="C52" s="134" t="s">
        <v>86</v>
      </c>
      <c r="D52" s="132">
        <v>7.3</v>
      </c>
      <c r="E52" s="132">
        <v>7.8</v>
      </c>
      <c r="F52" s="132">
        <v>1.9</v>
      </c>
      <c r="G52" s="41">
        <f>F52/E52</f>
        <v>0.24358974358974358</v>
      </c>
      <c r="H52" s="61" t="s">
        <v>430</v>
      </c>
    </row>
    <row r="53" spans="1:8" s="217" customFormat="1" ht="28.5" hidden="1" customHeight="1" outlineLevel="1" x14ac:dyDescent="0.25">
      <c r="A53" s="38"/>
      <c r="B53" s="309" t="s">
        <v>244</v>
      </c>
      <c r="C53" s="310"/>
      <c r="D53" s="310"/>
      <c r="E53" s="310"/>
      <c r="F53" s="310"/>
      <c r="G53" s="310"/>
      <c r="H53" s="311"/>
    </row>
    <row r="54" spans="1:8" s="217" customFormat="1" ht="27" hidden="1" outlineLevel="2" x14ac:dyDescent="0.25">
      <c r="A54" s="38"/>
      <c r="B54" s="40" t="s">
        <v>245</v>
      </c>
      <c r="C54" s="134" t="s">
        <v>152</v>
      </c>
      <c r="D54" s="62">
        <v>1381224</v>
      </c>
      <c r="E54" s="62">
        <v>1381224</v>
      </c>
      <c r="F54" s="62">
        <v>345306</v>
      </c>
      <c r="G54" s="41">
        <f>F54/E54</f>
        <v>0.25</v>
      </c>
      <c r="H54" s="46" t="s">
        <v>432</v>
      </c>
    </row>
    <row r="55" spans="1:8" s="217" customFormat="1" ht="27" hidden="1" outlineLevel="2" x14ac:dyDescent="0.25">
      <c r="A55" s="38"/>
      <c r="B55" s="40" t="s">
        <v>246</v>
      </c>
      <c r="C55" s="134" t="s">
        <v>143</v>
      </c>
      <c r="D55" s="132">
        <v>52</v>
      </c>
      <c r="E55" s="132">
        <v>52</v>
      </c>
      <c r="F55" s="132">
        <v>13</v>
      </c>
      <c r="G55" s="41">
        <f>F55/E55</f>
        <v>0.25</v>
      </c>
      <c r="H55" s="46" t="s">
        <v>432</v>
      </c>
    </row>
    <row r="56" spans="1:8" s="217" customFormat="1" ht="27" hidden="1" outlineLevel="2" x14ac:dyDescent="0.25">
      <c r="A56" s="38"/>
      <c r="B56" s="40" t="s">
        <v>247</v>
      </c>
      <c r="C56" s="134" t="s">
        <v>153</v>
      </c>
      <c r="D56" s="132">
        <v>13660</v>
      </c>
      <c r="E56" s="132">
        <v>14280</v>
      </c>
      <c r="F56" s="132">
        <v>3420</v>
      </c>
      <c r="G56" s="41">
        <f>F56/E56</f>
        <v>0.23949579831932774</v>
      </c>
      <c r="H56" s="46" t="s">
        <v>432</v>
      </c>
    </row>
    <row r="57" spans="1:8" s="217" customFormat="1" hidden="1" outlineLevel="1" x14ac:dyDescent="0.25">
      <c r="A57" s="38"/>
      <c r="B57" s="309" t="s">
        <v>248</v>
      </c>
      <c r="C57" s="310"/>
      <c r="D57" s="310"/>
      <c r="E57" s="310"/>
      <c r="F57" s="310"/>
      <c r="G57" s="310"/>
      <c r="H57" s="311"/>
    </row>
    <row r="58" spans="1:8" s="218" customFormat="1" ht="27" hidden="1" outlineLevel="2" x14ac:dyDescent="0.25">
      <c r="A58" s="38"/>
      <c r="B58" s="7" t="s">
        <v>249</v>
      </c>
      <c r="C58" s="132" t="s">
        <v>86</v>
      </c>
      <c r="D58" s="132">
        <v>71</v>
      </c>
      <c r="E58" s="132">
        <v>88</v>
      </c>
      <c r="F58" s="132">
        <v>88</v>
      </c>
      <c r="G58" s="42">
        <f>F58/E58</f>
        <v>1</v>
      </c>
      <c r="H58" s="61" t="s">
        <v>433</v>
      </c>
    </row>
    <row r="59" spans="1:8" s="218" customFormat="1" ht="40.5" hidden="1" outlineLevel="2" x14ac:dyDescent="0.25">
      <c r="A59" s="38"/>
      <c r="B59" s="63" t="s">
        <v>250</v>
      </c>
      <c r="C59" s="132" t="s">
        <v>86</v>
      </c>
      <c r="D59" s="132">
        <v>59.7</v>
      </c>
      <c r="E59" s="132">
        <v>100</v>
      </c>
      <c r="F59" s="132">
        <v>34.36</v>
      </c>
      <c r="G59" s="42">
        <f>F59/E59</f>
        <v>0.34360000000000002</v>
      </c>
      <c r="H59" s="46" t="s">
        <v>434</v>
      </c>
    </row>
    <row r="60" spans="1:8" s="218" customFormat="1" hidden="1" outlineLevel="1" x14ac:dyDescent="0.25">
      <c r="A60" s="38"/>
      <c r="B60" s="309" t="s">
        <v>251</v>
      </c>
      <c r="C60" s="310"/>
      <c r="D60" s="310"/>
      <c r="E60" s="310"/>
      <c r="F60" s="310"/>
      <c r="G60" s="310"/>
      <c r="H60" s="311"/>
    </row>
    <row r="61" spans="1:8" s="218" customFormat="1" ht="27" hidden="1" outlineLevel="2" x14ac:dyDescent="0.25">
      <c r="A61" s="38"/>
      <c r="B61" s="7" t="s">
        <v>252</v>
      </c>
      <c r="C61" s="132" t="s">
        <v>86</v>
      </c>
      <c r="D61" s="132">
        <v>100</v>
      </c>
      <c r="E61" s="132">
        <v>100</v>
      </c>
      <c r="F61" s="132" t="s">
        <v>361</v>
      </c>
      <c r="G61" s="42">
        <v>1</v>
      </c>
      <c r="H61" s="40"/>
    </row>
    <row r="62" spans="1:8" s="218" customFormat="1" ht="30.75" hidden="1" customHeight="1" outlineLevel="1" x14ac:dyDescent="0.25">
      <c r="A62" s="38"/>
      <c r="B62" s="309" t="s">
        <v>253</v>
      </c>
      <c r="C62" s="310"/>
      <c r="D62" s="310"/>
      <c r="E62" s="310"/>
      <c r="F62" s="310"/>
      <c r="G62" s="310"/>
      <c r="H62" s="311"/>
    </row>
    <row r="63" spans="1:8" s="218" customFormat="1" ht="30.75" hidden="1" customHeight="1" outlineLevel="2" x14ac:dyDescent="0.25">
      <c r="A63" s="38"/>
      <c r="B63" s="7" t="s">
        <v>154</v>
      </c>
      <c r="C63" s="132" t="s">
        <v>120</v>
      </c>
      <c r="D63" s="60">
        <v>323</v>
      </c>
      <c r="E63" s="60">
        <v>330</v>
      </c>
      <c r="F63" s="60">
        <v>330</v>
      </c>
      <c r="G63" s="64">
        <f>F63/E63</f>
        <v>1</v>
      </c>
      <c r="H63" s="40" t="s">
        <v>435</v>
      </c>
    </row>
    <row r="64" spans="1:8" s="175" customFormat="1" collapsed="1" x14ac:dyDescent="0.25">
      <c r="A64" s="37" t="s">
        <v>100</v>
      </c>
      <c r="B64" s="306" t="s">
        <v>33</v>
      </c>
      <c r="C64" s="307"/>
      <c r="D64" s="307"/>
      <c r="E64" s="307"/>
      <c r="F64" s="307"/>
      <c r="G64" s="307"/>
      <c r="H64" s="308"/>
    </row>
    <row r="65" spans="1:8" s="175" customFormat="1" hidden="1" outlineLevel="1" x14ac:dyDescent="0.25">
      <c r="A65" s="4"/>
      <c r="B65" s="320" t="s">
        <v>113</v>
      </c>
      <c r="C65" s="320"/>
      <c r="D65" s="320"/>
      <c r="E65" s="320"/>
      <c r="F65" s="320"/>
      <c r="G65" s="320"/>
      <c r="H65" s="320"/>
    </row>
    <row r="66" spans="1:8" s="175" customFormat="1" ht="30" hidden="1" customHeight="1" outlineLevel="2" x14ac:dyDescent="0.25">
      <c r="A66" s="4"/>
      <c r="B66" s="43" t="s">
        <v>255</v>
      </c>
      <c r="C66" s="7" t="s">
        <v>114</v>
      </c>
      <c r="D66" s="132">
        <v>235</v>
      </c>
      <c r="E66" s="132">
        <v>550</v>
      </c>
      <c r="F66" s="132">
        <v>0</v>
      </c>
      <c r="G66" s="44">
        <f>F66/E66</f>
        <v>0</v>
      </c>
      <c r="H66" s="3" t="s">
        <v>653</v>
      </c>
    </row>
    <row r="67" spans="1:8" s="175" customFormat="1" ht="27" hidden="1" outlineLevel="2" x14ac:dyDescent="0.25">
      <c r="A67" s="4"/>
      <c r="B67" s="43" t="s">
        <v>256</v>
      </c>
      <c r="C67" s="132" t="s">
        <v>115</v>
      </c>
      <c r="D67" s="132">
        <v>385</v>
      </c>
      <c r="E67" s="132">
        <v>395</v>
      </c>
      <c r="F67" s="132">
        <v>117</v>
      </c>
      <c r="G67" s="44">
        <f>F67/E67</f>
        <v>0.29620253164556964</v>
      </c>
      <c r="H67" s="3" t="s">
        <v>350</v>
      </c>
    </row>
    <row r="68" spans="1:8" s="175" customFormat="1" ht="41.25" hidden="1" outlineLevel="2" x14ac:dyDescent="0.25">
      <c r="A68" s="4"/>
      <c r="B68" s="77" t="s">
        <v>645</v>
      </c>
      <c r="C68" s="7" t="s">
        <v>652</v>
      </c>
      <c r="D68" s="132">
        <v>37</v>
      </c>
      <c r="E68" s="132">
        <v>38</v>
      </c>
      <c r="F68" s="132">
        <v>40.4</v>
      </c>
      <c r="G68" s="42">
        <f>F68/E68</f>
        <v>1.0631578947368421</v>
      </c>
      <c r="H68" s="3" t="s">
        <v>351</v>
      </c>
    </row>
    <row r="69" spans="1:8" s="175" customFormat="1" ht="41.25" hidden="1" outlineLevel="2" x14ac:dyDescent="0.25">
      <c r="A69" s="4"/>
      <c r="B69" s="77" t="s">
        <v>646</v>
      </c>
      <c r="C69" s="7" t="s">
        <v>652</v>
      </c>
      <c r="D69" s="132">
        <v>32</v>
      </c>
      <c r="E69" s="132">
        <v>47.3</v>
      </c>
      <c r="F69" s="132">
        <v>47.3</v>
      </c>
      <c r="G69" s="42">
        <f t="shared" ref="G69:G74" si="1">F69/E69</f>
        <v>1</v>
      </c>
      <c r="H69" s="3" t="s">
        <v>351</v>
      </c>
    </row>
    <row r="70" spans="1:8" s="175" customFormat="1" ht="41.25" hidden="1" outlineLevel="2" x14ac:dyDescent="0.25">
      <c r="A70" s="4"/>
      <c r="B70" s="77" t="s">
        <v>647</v>
      </c>
      <c r="C70" s="7" t="s">
        <v>652</v>
      </c>
      <c r="D70" s="132">
        <v>18.5</v>
      </c>
      <c r="E70" s="132">
        <v>21.5</v>
      </c>
      <c r="F70" s="132">
        <v>21.5</v>
      </c>
      <c r="G70" s="42">
        <f t="shared" si="1"/>
        <v>1</v>
      </c>
      <c r="H70" s="3" t="s">
        <v>351</v>
      </c>
    </row>
    <row r="71" spans="1:8" s="175" customFormat="1" ht="41.25" hidden="1" outlineLevel="2" x14ac:dyDescent="0.25">
      <c r="A71" s="4"/>
      <c r="B71" s="77" t="s">
        <v>648</v>
      </c>
      <c r="C71" s="7" t="s">
        <v>652</v>
      </c>
      <c r="D71" s="132">
        <v>58</v>
      </c>
      <c r="E71" s="132">
        <v>68</v>
      </c>
      <c r="F71" s="132">
        <v>68</v>
      </c>
      <c r="G71" s="42">
        <f t="shared" si="1"/>
        <v>1</v>
      </c>
      <c r="H71" s="3" t="s">
        <v>351</v>
      </c>
    </row>
    <row r="72" spans="1:8" s="175" customFormat="1" ht="54.75" hidden="1" outlineLevel="2" x14ac:dyDescent="0.25">
      <c r="A72" s="4"/>
      <c r="B72" s="77" t="s">
        <v>649</v>
      </c>
      <c r="C72" s="7" t="s">
        <v>652</v>
      </c>
      <c r="D72" s="132">
        <v>10.8</v>
      </c>
      <c r="E72" s="132">
        <v>12.9</v>
      </c>
      <c r="F72" s="132">
        <v>14</v>
      </c>
      <c r="G72" s="42">
        <f t="shared" si="1"/>
        <v>1.0852713178294573</v>
      </c>
      <c r="H72" s="3" t="s">
        <v>351</v>
      </c>
    </row>
    <row r="73" spans="1:8" s="175" customFormat="1" ht="81.75" hidden="1" outlineLevel="2" x14ac:dyDescent="0.25">
      <c r="A73" s="4"/>
      <c r="B73" s="77" t="s">
        <v>650</v>
      </c>
      <c r="C73" s="7" t="s">
        <v>652</v>
      </c>
      <c r="D73" s="132">
        <v>0</v>
      </c>
      <c r="E73" s="132">
        <v>25</v>
      </c>
      <c r="F73" s="132">
        <v>0</v>
      </c>
      <c r="G73" s="42">
        <f t="shared" si="1"/>
        <v>0</v>
      </c>
      <c r="H73" s="3" t="s">
        <v>653</v>
      </c>
    </row>
    <row r="74" spans="1:8" s="175" customFormat="1" ht="30" hidden="1" customHeight="1" outlineLevel="2" x14ac:dyDescent="0.25">
      <c r="A74" s="4"/>
      <c r="B74" s="46" t="s">
        <v>651</v>
      </c>
      <c r="C74" s="7" t="s">
        <v>652</v>
      </c>
      <c r="D74" s="132">
        <v>0</v>
      </c>
      <c r="E74" s="132">
        <v>40</v>
      </c>
      <c r="F74" s="132"/>
      <c r="G74" s="42">
        <f t="shared" si="1"/>
        <v>0</v>
      </c>
      <c r="H74" s="3" t="s">
        <v>653</v>
      </c>
    </row>
    <row r="75" spans="1:8" s="175" customFormat="1" hidden="1" outlineLevel="1" x14ac:dyDescent="0.25">
      <c r="A75" s="4"/>
      <c r="B75" s="309" t="s">
        <v>24</v>
      </c>
      <c r="C75" s="310"/>
      <c r="D75" s="310"/>
      <c r="E75" s="310"/>
      <c r="F75" s="310"/>
      <c r="G75" s="310"/>
      <c r="H75" s="311"/>
    </row>
    <row r="76" spans="1:8" s="175" customFormat="1" ht="40.5" hidden="1" outlineLevel="2" x14ac:dyDescent="0.25">
      <c r="A76" s="45"/>
      <c r="B76" s="46" t="s">
        <v>257</v>
      </c>
      <c r="C76" s="132" t="s">
        <v>115</v>
      </c>
      <c r="D76" s="132">
        <v>82</v>
      </c>
      <c r="E76" s="132">
        <v>84</v>
      </c>
      <c r="F76" s="132">
        <v>23</v>
      </c>
      <c r="G76" s="42">
        <f>F76/E76</f>
        <v>0.27380952380952384</v>
      </c>
      <c r="H76" s="3" t="s">
        <v>352</v>
      </c>
    </row>
    <row r="77" spans="1:8" s="175" customFormat="1" ht="54" hidden="1" outlineLevel="2" x14ac:dyDescent="0.25">
      <c r="A77" s="4"/>
      <c r="B77" s="46" t="s">
        <v>258</v>
      </c>
      <c r="C77" s="7" t="s">
        <v>114</v>
      </c>
      <c r="D77" s="132">
        <v>3900</v>
      </c>
      <c r="E77" s="132">
        <v>4000</v>
      </c>
      <c r="F77" s="132">
        <v>1569</v>
      </c>
      <c r="G77" s="42">
        <f>F77/E77</f>
        <v>0.39224999999999999</v>
      </c>
      <c r="H77" s="3" t="s">
        <v>353</v>
      </c>
    </row>
    <row r="78" spans="1:8" s="175" customFormat="1" hidden="1" outlineLevel="1" x14ac:dyDescent="0.25">
      <c r="A78" s="1"/>
      <c r="B78" s="309" t="s">
        <v>118</v>
      </c>
      <c r="C78" s="310"/>
      <c r="D78" s="310"/>
      <c r="E78" s="310"/>
      <c r="F78" s="310"/>
      <c r="G78" s="310"/>
      <c r="H78" s="311"/>
    </row>
    <row r="79" spans="1:8" s="175" customFormat="1" ht="27" hidden="1" outlineLevel="2" x14ac:dyDescent="0.25">
      <c r="A79" s="1"/>
      <c r="B79" s="43" t="s">
        <v>259</v>
      </c>
      <c r="C79" s="132" t="s">
        <v>119</v>
      </c>
      <c r="D79" s="132">
        <v>1900</v>
      </c>
      <c r="E79" s="132">
        <v>2800</v>
      </c>
      <c r="F79" s="132">
        <v>973</v>
      </c>
      <c r="G79" s="42">
        <f>F79/E79</f>
        <v>0.34749999999999998</v>
      </c>
      <c r="H79" s="3" t="s">
        <v>121</v>
      </c>
    </row>
    <row r="80" spans="1:8" s="175" customFormat="1" ht="40.5" hidden="1" customHeight="1" outlineLevel="2" x14ac:dyDescent="0.25">
      <c r="A80" s="1"/>
      <c r="B80" s="43" t="s">
        <v>117</v>
      </c>
      <c r="C80" s="132" t="s">
        <v>86</v>
      </c>
      <c r="D80" s="132">
        <v>1.2</v>
      </c>
      <c r="E80" s="132">
        <v>1.1000000000000001</v>
      </c>
      <c r="F80" s="132">
        <v>0.5</v>
      </c>
      <c r="G80" s="42">
        <f>F80/E80</f>
        <v>0.45454545454545453</v>
      </c>
      <c r="H80" s="3" t="s">
        <v>354</v>
      </c>
    </row>
    <row r="81" spans="1:8" s="175" customFormat="1" ht="27" hidden="1" outlineLevel="2" x14ac:dyDescent="0.25">
      <c r="A81" s="1"/>
      <c r="B81" s="43" t="s">
        <v>260</v>
      </c>
      <c r="C81" s="132" t="s">
        <v>86</v>
      </c>
      <c r="D81" s="132">
        <v>100</v>
      </c>
      <c r="E81" s="132">
        <v>100</v>
      </c>
      <c r="F81" s="132">
        <v>100</v>
      </c>
      <c r="G81" s="42">
        <f>F81/E81</f>
        <v>1</v>
      </c>
      <c r="H81" s="3" t="s">
        <v>653</v>
      </c>
    </row>
    <row r="82" spans="1:8" s="175" customFormat="1" hidden="1" outlineLevel="1" x14ac:dyDescent="0.25">
      <c r="A82" s="1"/>
      <c r="B82" s="309" t="s">
        <v>261</v>
      </c>
      <c r="C82" s="310"/>
      <c r="D82" s="310"/>
      <c r="E82" s="310"/>
      <c r="F82" s="310"/>
      <c r="G82" s="310"/>
      <c r="H82" s="311"/>
    </row>
    <row r="83" spans="1:8" s="175" customFormat="1" ht="27" hidden="1" outlineLevel="2" x14ac:dyDescent="0.25">
      <c r="A83" s="1"/>
      <c r="B83" s="43" t="s">
        <v>236</v>
      </c>
      <c r="C83" s="132" t="s">
        <v>86</v>
      </c>
      <c r="D83" s="132">
        <v>100</v>
      </c>
      <c r="E83" s="132">
        <v>100</v>
      </c>
      <c r="F83" s="132" t="s">
        <v>361</v>
      </c>
      <c r="G83" s="42">
        <v>1</v>
      </c>
      <c r="H83" s="3" t="s">
        <v>653</v>
      </c>
    </row>
    <row r="84" spans="1:8" s="175" customFormat="1" collapsed="1" x14ac:dyDescent="0.25">
      <c r="A84" s="37" t="s">
        <v>122</v>
      </c>
      <c r="B84" s="306" t="s">
        <v>82</v>
      </c>
      <c r="C84" s="307"/>
      <c r="D84" s="307"/>
      <c r="E84" s="307"/>
      <c r="F84" s="307"/>
      <c r="G84" s="307"/>
      <c r="H84" s="308"/>
    </row>
    <row r="85" spans="1:8" s="175" customFormat="1" hidden="1" outlineLevel="1" x14ac:dyDescent="0.25">
      <c r="A85" s="4"/>
      <c r="B85" s="309" t="s">
        <v>262</v>
      </c>
      <c r="C85" s="310"/>
      <c r="D85" s="310"/>
      <c r="E85" s="310"/>
      <c r="F85" s="310"/>
      <c r="G85" s="310"/>
      <c r="H85" s="311"/>
    </row>
    <row r="86" spans="1:8" s="175" customFormat="1" ht="54" hidden="1" outlineLevel="2" x14ac:dyDescent="0.25">
      <c r="A86" s="53"/>
      <c r="B86" s="43" t="s">
        <v>263</v>
      </c>
      <c r="C86" s="132" t="s">
        <v>86</v>
      </c>
      <c r="D86" s="132">
        <v>100</v>
      </c>
      <c r="E86" s="132">
        <v>100</v>
      </c>
      <c r="F86" s="132" t="s">
        <v>361</v>
      </c>
      <c r="G86" s="54">
        <v>1</v>
      </c>
      <c r="H86" s="3" t="s">
        <v>674</v>
      </c>
    </row>
    <row r="87" spans="1:8" s="175" customFormat="1" hidden="1" outlineLevel="1" x14ac:dyDescent="0.25">
      <c r="A87" s="4"/>
      <c r="B87" s="309" t="s">
        <v>160</v>
      </c>
      <c r="C87" s="310"/>
      <c r="D87" s="310"/>
      <c r="E87" s="310"/>
      <c r="F87" s="310"/>
      <c r="G87" s="310"/>
      <c r="H87" s="311"/>
    </row>
    <row r="88" spans="1:8" s="175" customFormat="1" ht="54" hidden="1" outlineLevel="2" x14ac:dyDescent="0.25">
      <c r="A88" s="45"/>
      <c r="B88" s="55" t="s">
        <v>264</v>
      </c>
      <c r="C88" s="132" t="s">
        <v>86</v>
      </c>
      <c r="D88" s="132">
        <v>100</v>
      </c>
      <c r="E88" s="132">
        <v>100</v>
      </c>
      <c r="F88" s="132">
        <v>0</v>
      </c>
      <c r="G88" s="44">
        <f>F88/E88</f>
        <v>0</v>
      </c>
      <c r="H88" s="179" t="s">
        <v>674</v>
      </c>
    </row>
    <row r="89" spans="1:8" s="175" customFormat="1" ht="54" hidden="1" outlineLevel="2" x14ac:dyDescent="0.25">
      <c r="A89" s="45"/>
      <c r="B89" s="55" t="s">
        <v>142</v>
      </c>
      <c r="C89" s="132" t="s">
        <v>86</v>
      </c>
      <c r="D89" s="132">
        <v>100</v>
      </c>
      <c r="E89" s="132">
        <v>100</v>
      </c>
      <c r="F89" s="132">
        <v>0</v>
      </c>
      <c r="G89" s="44">
        <f>F89/E89</f>
        <v>0</v>
      </c>
      <c r="H89" s="179" t="s">
        <v>674</v>
      </c>
    </row>
    <row r="90" spans="1:8" s="175" customFormat="1" ht="54" hidden="1" outlineLevel="2" x14ac:dyDescent="0.25">
      <c r="A90" s="45"/>
      <c r="B90" s="56" t="s">
        <v>669</v>
      </c>
      <c r="C90" s="132" t="s">
        <v>119</v>
      </c>
      <c r="D90" s="132">
        <v>0</v>
      </c>
      <c r="E90" s="132">
        <v>10</v>
      </c>
      <c r="F90" s="132">
        <v>0</v>
      </c>
      <c r="G90" s="44">
        <f>F90/E90</f>
        <v>0</v>
      </c>
      <c r="H90" s="179" t="s">
        <v>674</v>
      </c>
    </row>
    <row r="91" spans="1:8" s="175" customFormat="1" collapsed="1" x14ac:dyDescent="0.25">
      <c r="A91" s="37" t="s">
        <v>101</v>
      </c>
      <c r="B91" s="306" t="s">
        <v>35</v>
      </c>
      <c r="C91" s="307"/>
      <c r="D91" s="307"/>
      <c r="E91" s="307"/>
      <c r="F91" s="307"/>
      <c r="G91" s="307"/>
      <c r="H91" s="308"/>
    </row>
    <row r="92" spans="1:8" s="218" customFormat="1" ht="67.5" hidden="1" outlineLevel="1" x14ac:dyDescent="0.25">
      <c r="A92" s="38"/>
      <c r="B92" s="7" t="s">
        <v>265</v>
      </c>
      <c r="C92" s="132" t="s">
        <v>266</v>
      </c>
      <c r="D92" s="72">
        <v>0.22700000000000001</v>
      </c>
      <c r="E92" s="72">
        <v>0.27600000000000002</v>
      </c>
      <c r="F92" s="10">
        <v>2.3E-2</v>
      </c>
      <c r="G92" s="41">
        <f t="shared" ref="G92:G100" si="2">F92/E92</f>
        <v>8.3333333333333329E-2</v>
      </c>
      <c r="H92" s="3" t="s">
        <v>452</v>
      </c>
    </row>
    <row r="93" spans="1:8" s="218" customFormat="1" ht="67.5" hidden="1" outlineLevel="1" x14ac:dyDescent="0.25">
      <c r="A93" s="38"/>
      <c r="B93" s="7" t="s">
        <v>267</v>
      </c>
      <c r="C93" s="132" t="s">
        <v>266</v>
      </c>
      <c r="D93" s="72">
        <v>0.77300000000000002</v>
      </c>
      <c r="E93" s="72">
        <v>0.83499999999999996</v>
      </c>
      <c r="F93" s="10">
        <v>0.22600000000000001</v>
      </c>
      <c r="G93" s="41">
        <f t="shared" si="2"/>
        <v>0.27065868263473059</v>
      </c>
      <c r="H93" s="3" t="s">
        <v>452</v>
      </c>
    </row>
    <row r="94" spans="1:8" s="218" customFormat="1" ht="27" hidden="1" outlineLevel="1" x14ac:dyDescent="0.25">
      <c r="A94" s="38"/>
      <c r="B94" s="7" t="s">
        <v>268</v>
      </c>
      <c r="C94" s="132" t="s">
        <v>266</v>
      </c>
      <c r="D94" s="10">
        <v>0.2</v>
      </c>
      <c r="E94" s="72">
        <v>0.22</v>
      </c>
      <c r="F94" s="72">
        <v>0</v>
      </c>
      <c r="G94" s="41">
        <f t="shared" si="2"/>
        <v>0</v>
      </c>
      <c r="H94" s="3" t="s">
        <v>453</v>
      </c>
    </row>
    <row r="95" spans="1:8" s="218" customFormat="1" ht="40.5" hidden="1" outlineLevel="1" x14ac:dyDescent="0.25">
      <c r="A95" s="38"/>
      <c r="B95" s="7" t="s">
        <v>269</v>
      </c>
      <c r="C95" s="132" t="s">
        <v>270</v>
      </c>
      <c r="D95" s="10">
        <v>14.1</v>
      </c>
      <c r="E95" s="10">
        <v>15.7</v>
      </c>
      <c r="F95" s="10">
        <v>15.7</v>
      </c>
      <c r="G95" s="41">
        <f t="shared" si="2"/>
        <v>1</v>
      </c>
      <c r="H95" s="3" t="s">
        <v>146</v>
      </c>
    </row>
    <row r="96" spans="1:8" s="218" customFormat="1" ht="40.5" hidden="1" outlineLevel="1" x14ac:dyDescent="0.25">
      <c r="A96" s="38"/>
      <c r="B96" s="7" t="s">
        <v>271</v>
      </c>
      <c r="C96" s="132" t="s">
        <v>145</v>
      </c>
      <c r="D96" s="10">
        <v>2.5</v>
      </c>
      <c r="E96" s="10">
        <v>5</v>
      </c>
      <c r="F96" s="10">
        <v>0</v>
      </c>
      <c r="G96" s="41">
        <f t="shared" si="2"/>
        <v>0</v>
      </c>
      <c r="H96" s="3" t="s">
        <v>146</v>
      </c>
    </row>
    <row r="97" spans="1:8" s="218" customFormat="1" ht="67.5" hidden="1" outlineLevel="1" x14ac:dyDescent="0.25">
      <c r="A97" s="38"/>
      <c r="B97" s="7" t="s">
        <v>272</v>
      </c>
      <c r="C97" s="132" t="s">
        <v>206</v>
      </c>
      <c r="D97" s="10">
        <v>220</v>
      </c>
      <c r="E97" s="10">
        <v>300</v>
      </c>
      <c r="F97" s="60">
        <v>206</v>
      </c>
      <c r="G97" s="41">
        <f t="shared" si="2"/>
        <v>0.68666666666666665</v>
      </c>
      <c r="H97" s="3" t="s">
        <v>454</v>
      </c>
    </row>
    <row r="98" spans="1:8" s="218" customFormat="1" ht="79.5" hidden="1" customHeight="1" outlineLevel="1" x14ac:dyDescent="0.25">
      <c r="A98" s="38"/>
      <c r="B98" s="7" t="s">
        <v>273</v>
      </c>
      <c r="C98" s="132" t="s">
        <v>162</v>
      </c>
      <c r="D98" s="10">
        <v>200</v>
      </c>
      <c r="E98" s="10">
        <v>220</v>
      </c>
      <c r="F98" s="60">
        <v>40</v>
      </c>
      <c r="G98" s="41">
        <f t="shared" si="2"/>
        <v>0.18181818181818182</v>
      </c>
      <c r="H98" s="3" t="s">
        <v>455</v>
      </c>
    </row>
    <row r="99" spans="1:8" s="218" customFormat="1" ht="67.5" hidden="1" outlineLevel="1" x14ac:dyDescent="0.25">
      <c r="A99" s="38"/>
      <c r="B99" s="7" t="s">
        <v>274</v>
      </c>
      <c r="C99" s="132" t="s">
        <v>162</v>
      </c>
      <c r="D99" s="60">
        <v>1</v>
      </c>
      <c r="E99" s="60">
        <v>1</v>
      </c>
      <c r="F99" s="60">
        <v>1</v>
      </c>
      <c r="G99" s="41">
        <f t="shared" si="2"/>
        <v>1</v>
      </c>
      <c r="H99" s="3" t="s">
        <v>455</v>
      </c>
    </row>
    <row r="100" spans="1:8" s="218" customFormat="1" ht="67.5" hidden="1" outlineLevel="1" x14ac:dyDescent="0.25">
      <c r="A100" s="38"/>
      <c r="B100" s="63" t="s">
        <v>758</v>
      </c>
      <c r="C100" s="132" t="s">
        <v>86</v>
      </c>
      <c r="D100" s="60">
        <v>100</v>
      </c>
      <c r="E100" s="60">
        <v>100</v>
      </c>
      <c r="F100" s="60">
        <v>100</v>
      </c>
      <c r="G100" s="41">
        <f t="shared" si="2"/>
        <v>1</v>
      </c>
      <c r="H100" s="3" t="s">
        <v>455</v>
      </c>
    </row>
    <row r="101" spans="1:8" s="175" customFormat="1" collapsed="1" x14ac:dyDescent="0.25">
      <c r="A101" s="37" t="s">
        <v>102</v>
      </c>
      <c r="B101" s="306" t="s">
        <v>84</v>
      </c>
      <c r="C101" s="307"/>
      <c r="D101" s="307"/>
      <c r="E101" s="307"/>
      <c r="F101" s="307"/>
      <c r="G101" s="307"/>
      <c r="H101" s="308"/>
    </row>
    <row r="102" spans="1:8" s="218" customFormat="1" ht="81" hidden="1" outlineLevel="1" x14ac:dyDescent="0.25">
      <c r="A102" s="38"/>
      <c r="B102" s="7" t="s">
        <v>275</v>
      </c>
      <c r="C102" s="132" t="s">
        <v>147</v>
      </c>
      <c r="D102" s="60">
        <v>12</v>
      </c>
      <c r="E102" s="60">
        <v>91</v>
      </c>
      <c r="F102" s="60">
        <v>83</v>
      </c>
      <c r="G102" s="41">
        <f>F102/E102</f>
        <v>0.91208791208791207</v>
      </c>
      <c r="H102" s="3" t="s">
        <v>455</v>
      </c>
    </row>
    <row r="103" spans="1:8" s="218" customFormat="1" ht="67.5" hidden="1" outlineLevel="1" x14ac:dyDescent="0.25">
      <c r="A103" s="38"/>
      <c r="B103" s="7" t="s">
        <v>276</v>
      </c>
      <c r="C103" s="132" t="s">
        <v>162</v>
      </c>
      <c r="D103" s="60">
        <v>2</v>
      </c>
      <c r="E103" s="60">
        <v>2</v>
      </c>
      <c r="F103" s="60">
        <v>1</v>
      </c>
      <c r="G103" s="41">
        <f>F103/E103</f>
        <v>0.5</v>
      </c>
      <c r="H103" s="3" t="s">
        <v>455</v>
      </c>
    </row>
    <row r="104" spans="1:8" s="175" customFormat="1" collapsed="1" x14ac:dyDescent="0.25">
      <c r="A104" s="37" t="s">
        <v>103</v>
      </c>
      <c r="B104" s="306" t="s">
        <v>39</v>
      </c>
      <c r="C104" s="307"/>
      <c r="D104" s="307"/>
      <c r="E104" s="307"/>
      <c r="F104" s="307"/>
      <c r="G104" s="307"/>
      <c r="H104" s="308"/>
    </row>
    <row r="105" spans="1:8" s="175" customFormat="1" hidden="1" outlineLevel="1" x14ac:dyDescent="0.25">
      <c r="A105" s="4"/>
      <c r="B105" s="309" t="s">
        <v>40</v>
      </c>
      <c r="C105" s="310"/>
      <c r="D105" s="310"/>
      <c r="E105" s="310"/>
      <c r="F105" s="310"/>
      <c r="G105" s="310"/>
      <c r="H105" s="311"/>
    </row>
    <row r="106" spans="1:8" s="218" customFormat="1" ht="57.75" hidden="1" customHeight="1" outlineLevel="2" x14ac:dyDescent="0.25">
      <c r="A106" s="38"/>
      <c r="B106" s="7" t="s">
        <v>277</v>
      </c>
      <c r="C106" s="132" t="s">
        <v>130</v>
      </c>
      <c r="D106" s="10">
        <v>15.1</v>
      </c>
      <c r="E106" s="10">
        <v>17.3</v>
      </c>
      <c r="F106" s="68">
        <v>0</v>
      </c>
      <c r="G106" s="42">
        <f>F106/E106</f>
        <v>0</v>
      </c>
      <c r="H106" s="3" t="s">
        <v>932</v>
      </c>
    </row>
    <row r="107" spans="1:8" s="218" customFormat="1" ht="44.25" hidden="1" customHeight="1" outlineLevel="2" x14ac:dyDescent="0.25">
      <c r="A107" s="38"/>
      <c r="B107" s="7" t="s">
        <v>133</v>
      </c>
      <c r="C107" s="132" t="s">
        <v>130</v>
      </c>
      <c r="D107" s="10">
        <v>6.7</v>
      </c>
      <c r="E107" s="10">
        <v>1.6</v>
      </c>
      <c r="F107" s="68">
        <v>0</v>
      </c>
      <c r="G107" s="42">
        <f>F107/E107</f>
        <v>0</v>
      </c>
      <c r="H107" s="3" t="s">
        <v>932</v>
      </c>
    </row>
    <row r="108" spans="1:8" s="218" customFormat="1" ht="36" hidden="1" customHeight="1" outlineLevel="2" x14ac:dyDescent="0.25">
      <c r="A108" s="38"/>
      <c r="B108" s="7" t="s">
        <v>137</v>
      </c>
      <c r="C108" s="132" t="s">
        <v>278</v>
      </c>
      <c r="D108" s="10">
        <v>20.9</v>
      </c>
      <c r="E108" s="10">
        <v>21.6</v>
      </c>
      <c r="F108" s="68">
        <v>23.2</v>
      </c>
      <c r="G108" s="42">
        <f>F108/E108</f>
        <v>1.074074074074074</v>
      </c>
      <c r="H108" s="3" t="s">
        <v>132</v>
      </c>
    </row>
    <row r="109" spans="1:8" s="218" customFormat="1" ht="41.25" hidden="1" customHeight="1" outlineLevel="2" x14ac:dyDescent="0.25">
      <c r="A109" s="38"/>
      <c r="B109" s="7" t="s">
        <v>279</v>
      </c>
      <c r="C109" s="132" t="s">
        <v>135</v>
      </c>
      <c r="D109" s="60">
        <v>459</v>
      </c>
      <c r="E109" s="60">
        <v>300</v>
      </c>
      <c r="F109" s="10">
        <v>29</v>
      </c>
      <c r="G109" s="42">
        <f>F109/E109</f>
        <v>9.6666666666666665E-2</v>
      </c>
      <c r="H109" s="3" t="s">
        <v>132</v>
      </c>
    </row>
    <row r="110" spans="1:8" s="218" customFormat="1" ht="42" hidden="1" customHeight="1" outlineLevel="2" x14ac:dyDescent="0.25">
      <c r="A110" s="38"/>
      <c r="B110" s="7" t="s">
        <v>280</v>
      </c>
      <c r="C110" s="132" t="s">
        <v>136</v>
      </c>
      <c r="D110" s="10">
        <v>4</v>
      </c>
      <c r="E110" s="10">
        <v>14.2</v>
      </c>
      <c r="F110" s="10">
        <v>0</v>
      </c>
      <c r="G110" s="42">
        <f>F110/E110</f>
        <v>0</v>
      </c>
      <c r="H110" s="3" t="s">
        <v>932</v>
      </c>
    </row>
    <row r="111" spans="1:8" s="175" customFormat="1" hidden="1" outlineLevel="1" x14ac:dyDescent="0.25">
      <c r="A111" s="4"/>
      <c r="B111" s="309" t="s">
        <v>37</v>
      </c>
      <c r="C111" s="310"/>
      <c r="D111" s="310"/>
      <c r="E111" s="310"/>
      <c r="F111" s="310"/>
      <c r="G111" s="310"/>
      <c r="H111" s="311"/>
    </row>
    <row r="112" spans="1:8" s="218" customFormat="1" ht="40.5" hidden="1" outlineLevel="2" x14ac:dyDescent="0.25">
      <c r="A112" s="38"/>
      <c r="B112" s="7" t="s">
        <v>281</v>
      </c>
      <c r="C112" s="132" t="s">
        <v>86</v>
      </c>
      <c r="D112" s="60">
        <v>50</v>
      </c>
      <c r="E112" s="60">
        <v>74</v>
      </c>
      <c r="F112" s="10">
        <v>66</v>
      </c>
      <c r="G112" s="42">
        <f>F112/E112</f>
        <v>0.89189189189189189</v>
      </c>
      <c r="H112" s="3" t="s">
        <v>932</v>
      </c>
    </row>
    <row r="113" spans="1:8" s="175" customFormat="1" hidden="1" outlineLevel="1" x14ac:dyDescent="0.25">
      <c r="A113" s="4"/>
      <c r="B113" s="309" t="s">
        <v>38</v>
      </c>
      <c r="C113" s="310"/>
      <c r="D113" s="310"/>
      <c r="E113" s="310"/>
      <c r="F113" s="310"/>
      <c r="G113" s="310"/>
      <c r="H113" s="311"/>
    </row>
    <row r="114" spans="1:8" s="218" customFormat="1" ht="64.5" hidden="1" customHeight="1" outlineLevel="2" x14ac:dyDescent="0.25">
      <c r="A114" s="38"/>
      <c r="B114" s="7" t="s">
        <v>282</v>
      </c>
      <c r="C114" s="132" t="s">
        <v>86</v>
      </c>
      <c r="D114" s="60">
        <v>7</v>
      </c>
      <c r="E114" s="60">
        <v>5</v>
      </c>
      <c r="F114" s="10">
        <v>0</v>
      </c>
      <c r="G114" s="42">
        <v>0</v>
      </c>
      <c r="H114" s="3" t="s">
        <v>932</v>
      </c>
    </row>
    <row r="115" spans="1:8" s="175" customFormat="1" x14ac:dyDescent="0.25">
      <c r="A115" s="37" t="s">
        <v>104</v>
      </c>
      <c r="B115" s="306" t="s">
        <v>43</v>
      </c>
      <c r="C115" s="307"/>
      <c r="D115" s="307"/>
      <c r="E115" s="307"/>
      <c r="F115" s="307"/>
      <c r="G115" s="307"/>
      <c r="H115" s="308"/>
    </row>
    <row r="116" spans="1:8" s="217" customFormat="1" outlineLevel="1" x14ac:dyDescent="0.25">
      <c r="A116" s="38"/>
      <c r="B116" s="309" t="s">
        <v>41</v>
      </c>
      <c r="C116" s="310"/>
      <c r="D116" s="310"/>
      <c r="E116" s="310"/>
      <c r="F116" s="310"/>
      <c r="G116" s="310"/>
      <c r="H116" s="311"/>
    </row>
    <row r="117" spans="1:8" s="217" customFormat="1" ht="40.5" outlineLevel="2" x14ac:dyDescent="0.25">
      <c r="A117" s="38"/>
      <c r="B117" s="7" t="s">
        <v>283</v>
      </c>
      <c r="C117" s="132" t="s">
        <v>86</v>
      </c>
      <c r="D117" s="132">
        <v>1.9</v>
      </c>
      <c r="E117" s="132">
        <v>1.9</v>
      </c>
      <c r="F117" s="132">
        <v>1.9</v>
      </c>
      <c r="G117" s="41">
        <f>F117/E117</f>
        <v>1</v>
      </c>
      <c r="H117" s="3" t="s">
        <v>764</v>
      </c>
    </row>
    <row r="118" spans="1:8" s="217" customFormat="1" ht="54" outlineLevel="2" x14ac:dyDescent="0.25">
      <c r="A118" s="38"/>
      <c r="B118" s="7" t="s">
        <v>284</v>
      </c>
      <c r="C118" s="132" t="s">
        <v>86</v>
      </c>
      <c r="D118" s="132">
        <v>38.299999999999997</v>
      </c>
      <c r="E118" s="132">
        <v>35</v>
      </c>
      <c r="F118" s="132">
        <v>35</v>
      </c>
      <c r="G118" s="41">
        <f>F118/E118</f>
        <v>1</v>
      </c>
      <c r="H118" s="3" t="s">
        <v>765</v>
      </c>
    </row>
    <row r="119" spans="1:8" s="217" customFormat="1" ht="54" outlineLevel="2" x14ac:dyDescent="0.25">
      <c r="A119" s="38"/>
      <c r="B119" s="7" t="s">
        <v>285</v>
      </c>
      <c r="C119" s="132" t="s">
        <v>86</v>
      </c>
      <c r="D119" s="132">
        <v>1.76</v>
      </c>
      <c r="E119" s="132">
        <v>1.76</v>
      </c>
      <c r="F119" s="132">
        <v>1.76</v>
      </c>
      <c r="G119" s="41">
        <f>F119/E119</f>
        <v>1</v>
      </c>
      <c r="H119" s="3" t="s">
        <v>765</v>
      </c>
    </row>
    <row r="120" spans="1:8" s="217" customFormat="1" ht="35.25" customHeight="1" outlineLevel="2" x14ac:dyDescent="0.25">
      <c r="A120" s="38"/>
      <c r="B120" s="7" t="s">
        <v>123</v>
      </c>
      <c r="C120" s="132" t="s">
        <v>124</v>
      </c>
      <c r="D120" s="132">
        <v>706.81</v>
      </c>
      <c r="E120" s="132">
        <v>1452</v>
      </c>
      <c r="F120" s="132">
        <v>352</v>
      </c>
      <c r="G120" s="41">
        <f>F120/E120</f>
        <v>0.24242424242424243</v>
      </c>
      <c r="H120" s="3" t="s">
        <v>766</v>
      </c>
    </row>
    <row r="121" spans="1:8" s="217" customFormat="1" ht="32.25" customHeight="1" outlineLevel="2" x14ac:dyDescent="0.25">
      <c r="A121" s="38"/>
      <c r="B121" s="43" t="s">
        <v>125</v>
      </c>
      <c r="C121" s="132" t="s">
        <v>205</v>
      </c>
      <c r="D121" s="132">
        <v>800</v>
      </c>
      <c r="E121" s="132">
        <v>800</v>
      </c>
      <c r="F121" s="132">
        <v>334</v>
      </c>
      <c r="G121" s="42">
        <f>F121/E121</f>
        <v>0.41749999999999998</v>
      </c>
      <c r="H121" s="3" t="s">
        <v>767</v>
      </c>
    </row>
    <row r="122" spans="1:8" s="217" customFormat="1" outlineLevel="1" x14ac:dyDescent="0.25">
      <c r="A122" s="38"/>
      <c r="B122" s="309" t="s">
        <v>286</v>
      </c>
      <c r="C122" s="310"/>
      <c r="D122" s="310"/>
      <c r="E122" s="310"/>
      <c r="F122" s="310"/>
      <c r="G122" s="310"/>
      <c r="H122" s="311"/>
    </row>
    <row r="123" spans="1:8" s="217" customFormat="1" ht="54" outlineLevel="2" x14ac:dyDescent="0.25">
      <c r="A123" s="38"/>
      <c r="B123" s="43" t="s">
        <v>768</v>
      </c>
      <c r="C123" s="132" t="s">
        <v>115</v>
      </c>
      <c r="D123" s="132">
        <v>1</v>
      </c>
      <c r="E123" s="132">
        <v>1</v>
      </c>
      <c r="F123" s="132">
        <v>0</v>
      </c>
      <c r="G123" s="41">
        <f>F123/E123</f>
        <v>0</v>
      </c>
      <c r="H123" s="3" t="s">
        <v>454</v>
      </c>
    </row>
    <row r="124" spans="1:8" s="217" customFormat="1" outlineLevel="1" x14ac:dyDescent="0.25">
      <c r="A124" s="38"/>
      <c r="B124" s="309" t="s">
        <v>287</v>
      </c>
      <c r="C124" s="310"/>
      <c r="D124" s="310"/>
      <c r="E124" s="310"/>
      <c r="F124" s="310"/>
      <c r="G124" s="310"/>
      <c r="H124" s="311"/>
    </row>
    <row r="125" spans="1:8" s="217" customFormat="1" ht="54" outlineLevel="2" x14ac:dyDescent="0.25">
      <c r="A125" s="38"/>
      <c r="B125" s="7" t="s">
        <v>288</v>
      </c>
      <c r="C125" s="132" t="s">
        <v>86</v>
      </c>
      <c r="D125" s="132">
        <v>3.6</v>
      </c>
      <c r="E125" s="132">
        <v>3.9</v>
      </c>
      <c r="F125" s="132">
        <v>0</v>
      </c>
      <c r="G125" s="41">
        <f>F125/E125</f>
        <v>0</v>
      </c>
      <c r="H125" s="3" t="s">
        <v>454</v>
      </c>
    </row>
    <row r="126" spans="1:8" s="217" customFormat="1" outlineLevel="1" x14ac:dyDescent="0.25">
      <c r="A126" s="38"/>
      <c r="B126" s="309" t="s">
        <v>289</v>
      </c>
      <c r="C126" s="310"/>
      <c r="D126" s="310"/>
      <c r="E126" s="310"/>
      <c r="F126" s="310"/>
      <c r="G126" s="310"/>
      <c r="H126" s="311"/>
    </row>
    <row r="127" spans="1:8" s="218" customFormat="1" ht="54" outlineLevel="2" x14ac:dyDescent="0.25">
      <c r="A127" s="38"/>
      <c r="B127" s="7" t="s">
        <v>290</v>
      </c>
      <c r="C127" s="132" t="s">
        <v>130</v>
      </c>
      <c r="D127" s="132">
        <v>6</v>
      </c>
      <c r="E127" s="132">
        <v>2</v>
      </c>
      <c r="F127" s="132">
        <v>4.0999999999999996</v>
      </c>
      <c r="G127" s="41">
        <f>F127/E127</f>
        <v>2.0499999999999998</v>
      </c>
      <c r="H127" s="3" t="s">
        <v>454</v>
      </c>
    </row>
    <row r="128" spans="1:8" s="218" customFormat="1" ht="54" outlineLevel="2" x14ac:dyDescent="0.25">
      <c r="A128" s="38"/>
      <c r="B128" s="7" t="s">
        <v>127</v>
      </c>
      <c r="C128" s="132" t="s">
        <v>128</v>
      </c>
      <c r="D128" s="132">
        <v>35</v>
      </c>
      <c r="E128" s="132">
        <v>40</v>
      </c>
      <c r="F128" s="132">
        <v>110</v>
      </c>
      <c r="G128" s="41">
        <f>F128/E128</f>
        <v>2.75</v>
      </c>
      <c r="H128" s="3" t="s">
        <v>454</v>
      </c>
    </row>
    <row r="129" spans="1:8" s="217" customFormat="1" ht="14.25" customHeight="1" outlineLevel="1" x14ac:dyDescent="0.25">
      <c r="A129" s="38"/>
      <c r="B129" s="309" t="s">
        <v>770</v>
      </c>
      <c r="C129" s="310"/>
      <c r="D129" s="310"/>
      <c r="E129" s="310"/>
      <c r="F129" s="310"/>
      <c r="G129" s="310"/>
      <c r="H129" s="311"/>
    </row>
    <row r="130" spans="1:8" s="218" customFormat="1" ht="54" outlineLevel="2" x14ac:dyDescent="0.25">
      <c r="A130" s="38"/>
      <c r="B130" s="7" t="s">
        <v>291</v>
      </c>
      <c r="C130" s="132" t="s">
        <v>86</v>
      </c>
      <c r="D130" s="132">
        <v>100</v>
      </c>
      <c r="E130" s="132">
        <v>100</v>
      </c>
      <c r="F130" s="132">
        <v>100</v>
      </c>
      <c r="G130" s="41">
        <f>F130/E130</f>
        <v>1</v>
      </c>
      <c r="H130" s="3" t="s">
        <v>454</v>
      </c>
    </row>
    <row r="131" spans="1:8" s="218" customFormat="1" ht="54" outlineLevel="2" x14ac:dyDescent="0.25">
      <c r="A131" s="38"/>
      <c r="B131" s="7" t="s">
        <v>129</v>
      </c>
      <c r="C131" s="132" t="s">
        <v>86</v>
      </c>
      <c r="D131" s="132">
        <v>100</v>
      </c>
      <c r="E131" s="132">
        <v>100</v>
      </c>
      <c r="F131" s="132">
        <v>100</v>
      </c>
      <c r="G131" s="41">
        <f t="shared" ref="G131:G136" si="3">F131/E131</f>
        <v>1</v>
      </c>
      <c r="H131" s="3" t="s">
        <v>454</v>
      </c>
    </row>
    <row r="132" spans="1:8" s="218" customFormat="1" ht="54" outlineLevel="2" x14ac:dyDescent="0.25">
      <c r="A132" s="38"/>
      <c r="B132" s="7" t="s">
        <v>134</v>
      </c>
      <c r="C132" s="132" t="s">
        <v>292</v>
      </c>
      <c r="D132" s="132">
        <v>4</v>
      </c>
      <c r="E132" s="132">
        <v>4</v>
      </c>
      <c r="F132" s="132">
        <v>0</v>
      </c>
      <c r="G132" s="41">
        <f t="shared" si="3"/>
        <v>0</v>
      </c>
      <c r="H132" s="3" t="s">
        <v>454</v>
      </c>
    </row>
    <row r="133" spans="1:8" s="218" customFormat="1" ht="54" outlineLevel="2" x14ac:dyDescent="0.25">
      <c r="A133" s="38"/>
      <c r="B133" s="7" t="s">
        <v>138</v>
      </c>
      <c r="C133" s="132" t="s">
        <v>86</v>
      </c>
      <c r="D133" s="132">
        <v>5.5</v>
      </c>
      <c r="E133" s="132">
        <v>4.2</v>
      </c>
      <c r="F133" s="132">
        <v>5.8</v>
      </c>
      <c r="G133" s="42">
        <f>E133/F133</f>
        <v>0.72413793103448276</v>
      </c>
      <c r="H133" s="3" t="s">
        <v>454</v>
      </c>
    </row>
    <row r="134" spans="1:8" s="218" customFormat="1" ht="54" outlineLevel="2" x14ac:dyDescent="0.25">
      <c r="A134" s="38"/>
      <c r="B134" s="7" t="s">
        <v>293</v>
      </c>
      <c r="C134" s="132" t="s">
        <v>115</v>
      </c>
      <c r="D134" s="132">
        <v>3</v>
      </c>
      <c r="E134" s="132">
        <v>3</v>
      </c>
      <c r="F134" s="132">
        <v>3</v>
      </c>
      <c r="G134" s="41">
        <f t="shared" si="3"/>
        <v>1</v>
      </c>
      <c r="H134" s="3" t="s">
        <v>454</v>
      </c>
    </row>
    <row r="135" spans="1:8" s="218" customFormat="1" ht="54" outlineLevel="2" x14ac:dyDescent="0.25">
      <c r="A135" s="38"/>
      <c r="B135" s="7" t="s">
        <v>294</v>
      </c>
      <c r="C135" s="132" t="s">
        <v>86</v>
      </c>
      <c r="D135" s="132">
        <v>100</v>
      </c>
      <c r="E135" s="132">
        <v>100</v>
      </c>
      <c r="F135" s="132">
        <v>0</v>
      </c>
      <c r="G135" s="41">
        <f t="shared" si="3"/>
        <v>0</v>
      </c>
      <c r="H135" s="3" t="s">
        <v>454</v>
      </c>
    </row>
    <row r="136" spans="1:8" s="218" customFormat="1" ht="54" outlineLevel="2" x14ac:dyDescent="0.25">
      <c r="A136" s="38"/>
      <c r="B136" s="63" t="s">
        <v>959</v>
      </c>
      <c r="C136" s="132" t="s">
        <v>86</v>
      </c>
      <c r="D136" s="132">
        <v>1.5</v>
      </c>
      <c r="E136" s="132">
        <v>3.5</v>
      </c>
      <c r="F136" s="132">
        <v>4</v>
      </c>
      <c r="G136" s="41">
        <f t="shared" si="3"/>
        <v>1.1428571428571428</v>
      </c>
      <c r="H136" s="3" t="s">
        <v>454</v>
      </c>
    </row>
    <row r="137" spans="1:8" s="175" customFormat="1" ht="27.75" customHeight="1" collapsed="1" x14ac:dyDescent="0.25">
      <c r="A137" s="37" t="s">
        <v>105</v>
      </c>
      <c r="B137" s="306" t="s">
        <v>66</v>
      </c>
      <c r="C137" s="307"/>
      <c r="D137" s="307"/>
      <c r="E137" s="307"/>
      <c r="F137" s="307"/>
      <c r="G137" s="307"/>
      <c r="H137" s="308"/>
    </row>
    <row r="138" spans="1:8" s="218" customFormat="1" ht="54" hidden="1" outlineLevel="1" x14ac:dyDescent="0.25">
      <c r="A138" s="38"/>
      <c r="B138" s="7" t="s">
        <v>161</v>
      </c>
      <c r="C138" s="132" t="s">
        <v>162</v>
      </c>
      <c r="D138" s="132">
        <v>5</v>
      </c>
      <c r="E138" s="132">
        <v>7</v>
      </c>
      <c r="F138" s="132">
        <v>2</v>
      </c>
      <c r="G138" s="42">
        <f>F138/E138</f>
        <v>0.2857142857142857</v>
      </c>
      <c r="H138" s="3" t="s">
        <v>164</v>
      </c>
    </row>
    <row r="139" spans="1:8" s="218" customFormat="1" ht="27" hidden="1" outlineLevel="1" x14ac:dyDescent="0.25">
      <c r="A139" s="38"/>
      <c r="B139" s="7" t="s">
        <v>298</v>
      </c>
      <c r="C139" s="132" t="s">
        <v>162</v>
      </c>
      <c r="D139" s="132">
        <v>0</v>
      </c>
      <c r="E139" s="132">
        <v>0</v>
      </c>
      <c r="F139" s="132">
        <v>0</v>
      </c>
      <c r="G139" s="42" t="s">
        <v>131</v>
      </c>
      <c r="H139" s="3" t="s">
        <v>165</v>
      </c>
    </row>
    <row r="140" spans="1:8" s="218" customFormat="1" ht="27" hidden="1" outlineLevel="1" x14ac:dyDescent="0.25">
      <c r="A140" s="38"/>
      <c r="B140" s="7" t="s">
        <v>295</v>
      </c>
      <c r="C140" s="132" t="s">
        <v>86</v>
      </c>
      <c r="D140" s="132">
        <v>76</v>
      </c>
      <c r="E140" s="132">
        <v>83</v>
      </c>
      <c r="F140" s="132">
        <v>98.1</v>
      </c>
      <c r="G140" s="41">
        <f t="shared" ref="G140:G146" si="4">F140/E140</f>
        <v>1.1819277108433734</v>
      </c>
      <c r="H140" s="3" t="s">
        <v>332</v>
      </c>
    </row>
    <row r="141" spans="1:8" s="218" customFormat="1" ht="40.5" hidden="1" outlineLevel="1" x14ac:dyDescent="0.25">
      <c r="A141" s="38"/>
      <c r="B141" s="7" t="s">
        <v>296</v>
      </c>
      <c r="C141" s="132" t="s">
        <v>86</v>
      </c>
      <c r="D141" s="132">
        <v>48</v>
      </c>
      <c r="E141" s="132">
        <v>79.2</v>
      </c>
      <c r="F141" s="132">
        <v>98.9</v>
      </c>
      <c r="G141" s="41">
        <f t="shared" si="4"/>
        <v>1.2487373737373737</v>
      </c>
      <c r="H141" s="3" t="s">
        <v>332</v>
      </c>
    </row>
    <row r="142" spans="1:8" s="218" customFormat="1" ht="27" hidden="1" outlineLevel="1" x14ac:dyDescent="0.25">
      <c r="A142" s="38"/>
      <c r="B142" s="7" t="s">
        <v>297</v>
      </c>
      <c r="C142" s="132" t="s">
        <v>86</v>
      </c>
      <c r="D142" s="132">
        <v>68.3</v>
      </c>
      <c r="E142" s="132">
        <v>86</v>
      </c>
      <c r="F142" s="132">
        <v>96.2</v>
      </c>
      <c r="G142" s="41">
        <f t="shared" si="4"/>
        <v>1.1186046511627907</v>
      </c>
      <c r="H142" s="3" t="s">
        <v>332</v>
      </c>
    </row>
    <row r="143" spans="1:8" s="218" customFormat="1" ht="27" hidden="1" outlineLevel="1" x14ac:dyDescent="0.25">
      <c r="A143" s="38"/>
      <c r="B143" s="7" t="s">
        <v>166</v>
      </c>
      <c r="C143" s="132" t="s">
        <v>86</v>
      </c>
      <c r="D143" s="4">
        <v>23</v>
      </c>
      <c r="E143" s="4">
        <v>18.399999999999999</v>
      </c>
      <c r="F143" s="4">
        <v>15.3</v>
      </c>
      <c r="G143" s="41">
        <f t="shared" si="4"/>
        <v>0.83152173913043492</v>
      </c>
      <c r="H143" s="3" t="s">
        <v>165</v>
      </c>
    </row>
    <row r="144" spans="1:8" s="218" customFormat="1" ht="63.75" hidden="1" customHeight="1" outlineLevel="1" x14ac:dyDescent="0.25">
      <c r="A144" s="38"/>
      <c r="B144" s="7" t="s">
        <v>299</v>
      </c>
      <c r="C144" s="132" t="s">
        <v>86</v>
      </c>
      <c r="D144" s="132">
        <v>9.5</v>
      </c>
      <c r="E144" s="132">
        <v>43.3</v>
      </c>
      <c r="F144" s="132">
        <v>8</v>
      </c>
      <c r="G144" s="42">
        <f t="shared" si="4"/>
        <v>0.18475750577367206</v>
      </c>
      <c r="H144" s="3" t="s">
        <v>165</v>
      </c>
    </row>
    <row r="145" spans="1:8" s="218" customFormat="1" ht="54" hidden="1" outlineLevel="1" x14ac:dyDescent="0.25">
      <c r="A145" s="38"/>
      <c r="B145" s="7" t="s">
        <v>300</v>
      </c>
      <c r="C145" s="132" t="s">
        <v>86</v>
      </c>
      <c r="D145" s="132">
        <v>0</v>
      </c>
      <c r="E145" s="132">
        <v>5.0999999999999996</v>
      </c>
      <c r="F145" s="132">
        <v>2.5</v>
      </c>
      <c r="G145" s="42">
        <f t="shared" si="4"/>
        <v>0.49019607843137258</v>
      </c>
      <c r="H145" s="3" t="s">
        <v>165</v>
      </c>
    </row>
    <row r="146" spans="1:8" s="218" customFormat="1" ht="27" hidden="1" outlineLevel="1" x14ac:dyDescent="0.25">
      <c r="A146" s="38"/>
      <c r="B146" s="7" t="s">
        <v>163</v>
      </c>
      <c r="C146" s="132" t="s">
        <v>86</v>
      </c>
      <c r="D146" s="132">
        <v>100</v>
      </c>
      <c r="E146" s="132">
        <v>100</v>
      </c>
      <c r="F146" s="132">
        <v>93.3</v>
      </c>
      <c r="G146" s="42">
        <f t="shared" si="4"/>
        <v>0.93299999999999994</v>
      </c>
      <c r="H146" s="3" t="s">
        <v>164</v>
      </c>
    </row>
    <row r="147" spans="1:8" s="175" customFormat="1" ht="30.75" customHeight="1" collapsed="1" x14ac:dyDescent="0.25">
      <c r="A147" s="37" t="s">
        <v>106</v>
      </c>
      <c r="B147" s="306" t="s">
        <v>45</v>
      </c>
      <c r="C147" s="307"/>
      <c r="D147" s="307"/>
      <c r="E147" s="307"/>
      <c r="F147" s="307"/>
      <c r="G147" s="307"/>
      <c r="H147" s="308"/>
    </row>
    <row r="148" spans="1:8" s="175" customFormat="1" hidden="1" outlineLevel="1" x14ac:dyDescent="0.25">
      <c r="A148" s="4"/>
      <c r="B148" s="309" t="s">
        <v>301</v>
      </c>
      <c r="C148" s="310"/>
      <c r="D148" s="310"/>
      <c r="E148" s="310"/>
      <c r="F148" s="310"/>
      <c r="G148" s="310"/>
      <c r="H148" s="311"/>
    </row>
    <row r="149" spans="1:8" s="175" customFormat="1" ht="40.5" hidden="1" outlineLevel="2" x14ac:dyDescent="0.25">
      <c r="A149" s="53"/>
      <c r="B149" s="43" t="s">
        <v>324</v>
      </c>
      <c r="C149" s="132" t="s">
        <v>115</v>
      </c>
      <c r="D149" s="132">
        <v>4</v>
      </c>
      <c r="E149" s="132">
        <v>0</v>
      </c>
      <c r="F149" s="132">
        <v>0</v>
      </c>
      <c r="G149" s="54"/>
      <c r="H149" s="134" t="s">
        <v>325</v>
      </c>
    </row>
    <row r="150" spans="1:8" s="175" customFormat="1" ht="40.5" hidden="1" outlineLevel="2" x14ac:dyDescent="0.25">
      <c r="A150" s="53"/>
      <c r="B150" s="43" t="s">
        <v>695</v>
      </c>
      <c r="C150" s="132" t="s">
        <v>115</v>
      </c>
      <c r="D150" s="132">
        <v>10</v>
      </c>
      <c r="E150" s="132">
        <v>12</v>
      </c>
      <c r="F150" s="132">
        <v>0</v>
      </c>
      <c r="G150" s="54"/>
      <c r="H150" s="134" t="s">
        <v>690</v>
      </c>
    </row>
    <row r="151" spans="1:8" s="175" customFormat="1" ht="30" hidden="1" customHeight="1" outlineLevel="1" x14ac:dyDescent="0.25">
      <c r="A151" s="4"/>
      <c r="B151" s="309" t="s">
        <v>326</v>
      </c>
      <c r="C151" s="310"/>
      <c r="D151" s="310"/>
      <c r="E151" s="310"/>
      <c r="F151" s="310"/>
      <c r="G151" s="310"/>
      <c r="H151" s="311"/>
    </row>
    <row r="152" spans="1:8" s="175" customFormat="1" ht="112.5" hidden="1" customHeight="1" outlineLevel="2" x14ac:dyDescent="0.25">
      <c r="A152" s="45"/>
      <c r="B152" s="55" t="s">
        <v>688</v>
      </c>
      <c r="C152" s="132" t="s">
        <v>86</v>
      </c>
      <c r="D152" s="132">
        <v>50</v>
      </c>
      <c r="E152" s="132">
        <v>99</v>
      </c>
      <c r="F152" s="132">
        <v>99</v>
      </c>
      <c r="G152" s="54">
        <f>F152/E152</f>
        <v>1</v>
      </c>
      <c r="H152" s="133" t="s">
        <v>690</v>
      </c>
    </row>
    <row r="153" spans="1:8" s="175" customFormat="1" ht="45" hidden="1" customHeight="1" outlineLevel="2" x14ac:dyDescent="0.25">
      <c r="A153" s="45"/>
      <c r="B153" s="55" t="s">
        <v>691</v>
      </c>
      <c r="C153" s="132" t="s">
        <v>86</v>
      </c>
      <c r="D153" s="132">
        <v>95</v>
      </c>
      <c r="E153" s="132">
        <v>98</v>
      </c>
      <c r="F153" s="132">
        <v>0</v>
      </c>
      <c r="G153" s="54">
        <f>F153/E153</f>
        <v>0</v>
      </c>
      <c r="H153" s="133" t="s">
        <v>690</v>
      </c>
    </row>
    <row r="154" spans="1:8" s="175" customFormat="1" ht="40.5" hidden="1" outlineLevel="2" x14ac:dyDescent="0.25">
      <c r="A154" s="45"/>
      <c r="B154" s="55" t="s">
        <v>689</v>
      </c>
      <c r="C154" s="132" t="s">
        <v>86</v>
      </c>
      <c r="D154" s="132">
        <v>0</v>
      </c>
      <c r="E154" s="132">
        <v>100</v>
      </c>
      <c r="F154" s="132">
        <v>100</v>
      </c>
      <c r="G154" s="54">
        <f>F154/E154</f>
        <v>1</v>
      </c>
      <c r="H154" s="133" t="s">
        <v>690</v>
      </c>
    </row>
    <row r="155" spans="1:8" s="175" customFormat="1" ht="54.75" hidden="1" customHeight="1" outlineLevel="2" x14ac:dyDescent="0.25">
      <c r="A155" s="45"/>
      <c r="B155" s="55" t="s">
        <v>692</v>
      </c>
      <c r="C155" s="132" t="s">
        <v>302</v>
      </c>
      <c r="D155" s="132">
        <v>3.8</v>
      </c>
      <c r="E155" s="60">
        <v>4</v>
      </c>
      <c r="F155" s="59">
        <v>4</v>
      </c>
      <c r="G155" s="54">
        <f>F155/E155</f>
        <v>1</v>
      </c>
      <c r="H155" s="134" t="s">
        <v>693</v>
      </c>
    </row>
    <row r="156" spans="1:8" s="175" customFormat="1" ht="81" hidden="1" outlineLevel="2" x14ac:dyDescent="0.25">
      <c r="A156" s="4"/>
      <c r="B156" s="55" t="s">
        <v>694</v>
      </c>
      <c r="C156" s="132" t="s">
        <v>201</v>
      </c>
      <c r="D156" s="132">
        <v>0</v>
      </c>
      <c r="E156" s="60">
        <v>20</v>
      </c>
      <c r="F156" s="59">
        <v>0</v>
      </c>
      <c r="G156" s="54">
        <f>F156/E156</f>
        <v>0</v>
      </c>
      <c r="H156" s="134" t="s">
        <v>690</v>
      </c>
    </row>
    <row r="157" spans="1:8" s="175" customFormat="1" collapsed="1" x14ac:dyDescent="0.25">
      <c r="A157" s="37" t="s">
        <v>107</v>
      </c>
      <c r="B157" s="306" t="s">
        <v>83</v>
      </c>
      <c r="C157" s="307"/>
      <c r="D157" s="307"/>
      <c r="E157" s="307"/>
      <c r="F157" s="307"/>
      <c r="G157" s="307"/>
      <c r="H157" s="308"/>
    </row>
    <row r="158" spans="1:8" s="218" customFormat="1" ht="67.5" hidden="1" outlineLevel="1" x14ac:dyDescent="0.25">
      <c r="A158" s="38"/>
      <c r="B158" s="7" t="s">
        <v>303</v>
      </c>
      <c r="C158" s="132" t="s">
        <v>149</v>
      </c>
      <c r="D158" s="132">
        <v>0</v>
      </c>
      <c r="E158" s="132">
        <v>0</v>
      </c>
      <c r="F158" s="132">
        <v>0</v>
      </c>
      <c r="G158" s="41"/>
      <c r="H158" s="3" t="s">
        <v>455</v>
      </c>
    </row>
    <row r="159" spans="1:8" s="218" customFormat="1" ht="67.5" hidden="1" outlineLevel="1" x14ac:dyDescent="0.25">
      <c r="A159" s="38"/>
      <c r="B159" s="7" t="s">
        <v>304</v>
      </c>
      <c r="C159" s="132" t="s">
        <v>86</v>
      </c>
      <c r="D159" s="132">
        <v>43</v>
      </c>
      <c r="E159" s="132">
        <v>71</v>
      </c>
      <c r="F159" s="132">
        <v>71</v>
      </c>
      <c r="G159" s="41">
        <f>F159/E159</f>
        <v>1</v>
      </c>
      <c r="H159" s="3" t="s">
        <v>455</v>
      </c>
    </row>
    <row r="160" spans="1:8" s="218" customFormat="1" ht="67.5" hidden="1" outlineLevel="1" x14ac:dyDescent="0.25">
      <c r="A160" s="38"/>
      <c r="B160" s="7" t="s">
        <v>305</v>
      </c>
      <c r="C160" s="132" t="s">
        <v>86</v>
      </c>
      <c r="D160" s="132">
        <v>0</v>
      </c>
      <c r="E160" s="132">
        <v>0</v>
      </c>
      <c r="F160" s="132">
        <v>0</v>
      </c>
      <c r="G160" s="41"/>
      <c r="H160" s="3" t="s">
        <v>455</v>
      </c>
    </row>
    <row r="161" spans="1:8" s="218" customFormat="1" ht="67.5" hidden="1" outlineLevel="1" x14ac:dyDescent="0.25">
      <c r="A161" s="38"/>
      <c r="B161" s="7" t="s">
        <v>148</v>
      </c>
      <c r="C161" s="132" t="s">
        <v>86</v>
      </c>
      <c r="D161" s="132">
        <v>25</v>
      </c>
      <c r="E161" s="132">
        <v>28</v>
      </c>
      <c r="F161" s="132">
        <v>0</v>
      </c>
      <c r="G161" s="41">
        <f>F161/E161</f>
        <v>0</v>
      </c>
      <c r="H161" s="3" t="s">
        <v>455</v>
      </c>
    </row>
    <row r="162" spans="1:8" s="218" customFormat="1" ht="73.5" hidden="1" customHeight="1" outlineLevel="1" x14ac:dyDescent="0.25">
      <c r="A162" s="38"/>
      <c r="B162" s="63" t="s">
        <v>731</v>
      </c>
      <c r="C162" s="132" t="s">
        <v>86</v>
      </c>
      <c r="D162" s="132">
        <v>0</v>
      </c>
      <c r="E162" s="132">
        <v>100</v>
      </c>
      <c r="F162" s="132">
        <v>0</v>
      </c>
      <c r="G162" s="41">
        <f>F162/E162</f>
        <v>0</v>
      </c>
      <c r="H162" s="3" t="s">
        <v>455</v>
      </c>
    </row>
    <row r="163" spans="1:8" s="175" customFormat="1" ht="12.75" customHeight="1" collapsed="1" x14ac:dyDescent="0.25">
      <c r="A163" s="37" t="s">
        <v>108</v>
      </c>
      <c r="B163" s="306" t="s">
        <v>207</v>
      </c>
      <c r="C163" s="307"/>
      <c r="D163" s="307"/>
      <c r="E163" s="307"/>
      <c r="F163" s="307"/>
      <c r="G163" s="307"/>
      <c r="H163" s="308"/>
    </row>
    <row r="164" spans="1:8" s="217" customFormat="1" ht="40.5" hidden="1" outlineLevel="2" x14ac:dyDescent="0.25">
      <c r="A164" s="38"/>
      <c r="B164" s="40" t="s">
        <v>170</v>
      </c>
      <c r="C164" s="134" t="s">
        <v>86</v>
      </c>
      <c r="D164" s="4">
        <v>7</v>
      </c>
      <c r="E164" s="4">
        <v>5</v>
      </c>
      <c r="F164" s="4">
        <v>2</v>
      </c>
      <c r="G164" s="42">
        <f>F164/E164</f>
        <v>0.4</v>
      </c>
      <c r="H164" s="134" t="s">
        <v>696</v>
      </c>
    </row>
    <row r="165" spans="1:8" s="217" customFormat="1" ht="54" hidden="1" outlineLevel="2" x14ac:dyDescent="0.25">
      <c r="A165" s="38"/>
      <c r="B165" s="40" t="s">
        <v>171</v>
      </c>
      <c r="C165" s="134" t="s">
        <v>86</v>
      </c>
      <c r="D165" s="4">
        <v>23</v>
      </c>
      <c r="E165" s="4">
        <v>18</v>
      </c>
      <c r="F165" s="4">
        <v>5</v>
      </c>
      <c r="G165" s="42">
        <f>F165/E165</f>
        <v>0.27777777777777779</v>
      </c>
      <c r="H165" s="134" t="s">
        <v>696</v>
      </c>
    </row>
    <row r="166" spans="1:8" s="217" customFormat="1" ht="40.5" hidden="1" outlineLevel="2" x14ac:dyDescent="0.25">
      <c r="A166" s="38"/>
      <c r="B166" s="40" t="s">
        <v>172</v>
      </c>
      <c r="C166" s="134" t="s">
        <v>86</v>
      </c>
      <c r="D166" s="4">
        <v>83</v>
      </c>
      <c r="E166" s="4">
        <v>92</v>
      </c>
      <c r="F166" s="4">
        <v>23</v>
      </c>
      <c r="G166" s="42">
        <f>F166/E166</f>
        <v>0.25</v>
      </c>
      <c r="H166" s="134" t="s">
        <v>696</v>
      </c>
    </row>
    <row r="167" spans="1:8" s="217" customFormat="1" ht="40.5" hidden="1" outlineLevel="2" x14ac:dyDescent="0.25">
      <c r="A167" s="38"/>
      <c r="B167" s="40" t="s">
        <v>306</v>
      </c>
      <c r="C167" s="134" t="s">
        <v>86</v>
      </c>
      <c r="D167" s="4">
        <v>100</v>
      </c>
      <c r="E167" s="4">
        <v>100</v>
      </c>
      <c r="F167" s="4" t="s">
        <v>361</v>
      </c>
      <c r="G167" s="42">
        <v>1</v>
      </c>
      <c r="H167" s="134" t="s">
        <v>696</v>
      </c>
    </row>
    <row r="168" spans="1:8" s="175" customFormat="1" collapsed="1" x14ac:dyDescent="0.25">
      <c r="A168" s="37" t="s">
        <v>109</v>
      </c>
      <c r="B168" s="306" t="s">
        <v>48</v>
      </c>
      <c r="C168" s="307"/>
      <c r="D168" s="307"/>
      <c r="E168" s="307"/>
      <c r="F168" s="307"/>
      <c r="G168" s="307"/>
      <c r="H168" s="308"/>
    </row>
    <row r="169" spans="1:8" s="217" customFormat="1" ht="27" hidden="1" outlineLevel="2" x14ac:dyDescent="0.25">
      <c r="A169" s="38"/>
      <c r="B169" s="40" t="s">
        <v>173</v>
      </c>
      <c r="C169" s="134" t="s">
        <v>115</v>
      </c>
      <c r="D169" s="4">
        <v>78</v>
      </c>
      <c r="E169" s="4">
        <v>196</v>
      </c>
      <c r="F169" s="4">
        <v>205</v>
      </c>
      <c r="G169" s="42">
        <f>F169/E169</f>
        <v>1.0459183673469388</v>
      </c>
      <c r="H169" s="134" t="s">
        <v>175</v>
      </c>
    </row>
    <row r="170" spans="1:8" s="217" customFormat="1" ht="33.75" hidden="1" customHeight="1" outlineLevel="2" x14ac:dyDescent="0.25">
      <c r="A170" s="38"/>
      <c r="B170" s="40" t="s">
        <v>174</v>
      </c>
      <c r="C170" s="134" t="s">
        <v>162</v>
      </c>
      <c r="D170" s="4">
        <v>582</v>
      </c>
      <c r="E170" s="4">
        <v>3200</v>
      </c>
      <c r="F170" s="4">
        <v>3786</v>
      </c>
      <c r="G170" s="42">
        <f>F170/E170</f>
        <v>1.183125</v>
      </c>
      <c r="H170" s="134" t="s">
        <v>175</v>
      </c>
    </row>
    <row r="171" spans="1:8" s="217" customFormat="1" ht="40.5" hidden="1" outlineLevel="2" x14ac:dyDescent="0.25">
      <c r="A171" s="38"/>
      <c r="B171" s="40" t="s">
        <v>176</v>
      </c>
      <c r="C171" s="134" t="s">
        <v>86</v>
      </c>
      <c r="D171" s="4">
        <v>80</v>
      </c>
      <c r="E171" s="4">
        <v>89</v>
      </c>
      <c r="F171" s="4">
        <v>96</v>
      </c>
      <c r="G171" s="42">
        <f>F171/E171</f>
        <v>1.0786516853932584</v>
      </c>
      <c r="H171" s="134" t="s">
        <v>175</v>
      </c>
    </row>
    <row r="172" spans="1:8" s="217" customFormat="1" ht="130.5" hidden="1" customHeight="1" outlineLevel="2" x14ac:dyDescent="0.25">
      <c r="A172" s="38"/>
      <c r="B172" s="40" t="s">
        <v>177</v>
      </c>
      <c r="C172" s="134" t="s">
        <v>86</v>
      </c>
      <c r="D172" s="4">
        <v>73.2</v>
      </c>
      <c r="E172" s="9">
        <v>93</v>
      </c>
      <c r="F172" s="4">
        <v>100</v>
      </c>
      <c r="G172" s="42">
        <f>F172/E172</f>
        <v>1.075268817204301</v>
      </c>
      <c r="H172" s="134" t="s">
        <v>178</v>
      </c>
    </row>
    <row r="173" spans="1:8" s="175" customFormat="1" collapsed="1" x14ac:dyDescent="0.25">
      <c r="A173" s="37" t="s">
        <v>110</v>
      </c>
      <c r="B173" s="306" t="s">
        <v>55</v>
      </c>
      <c r="C173" s="307"/>
      <c r="D173" s="307"/>
      <c r="E173" s="307"/>
      <c r="F173" s="307"/>
      <c r="G173" s="307"/>
      <c r="H173" s="308"/>
    </row>
    <row r="174" spans="1:8" s="217" customFormat="1" ht="15" hidden="1" customHeight="1" outlineLevel="1" x14ac:dyDescent="0.25">
      <c r="A174" s="38"/>
      <c r="B174" s="309" t="s">
        <v>49</v>
      </c>
      <c r="C174" s="310"/>
      <c r="D174" s="310"/>
      <c r="E174" s="310"/>
      <c r="F174" s="310"/>
      <c r="G174" s="310"/>
      <c r="H174" s="311"/>
    </row>
    <row r="175" spans="1:8" s="217" customFormat="1" ht="40.5" hidden="1" customHeight="1" outlineLevel="2" x14ac:dyDescent="0.25">
      <c r="A175" s="38"/>
      <c r="B175" s="40" t="s">
        <v>181</v>
      </c>
      <c r="C175" s="4" t="s">
        <v>180</v>
      </c>
      <c r="D175" s="4" t="s">
        <v>182</v>
      </c>
      <c r="E175" s="4">
        <v>0.68530000000000002</v>
      </c>
      <c r="F175" s="4">
        <v>0</v>
      </c>
      <c r="G175" s="41">
        <v>0</v>
      </c>
      <c r="H175" s="132" t="s">
        <v>680</v>
      </c>
    </row>
    <row r="176" spans="1:8" s="217" customFormat="1" ht="40.5" hidden="1" outlineLevel="2" x14ac:dyDescent="0.25">
      <c r="A176" s="38"/>
      <c r="B176" s="40" t="s">
        <v>50</v>
      </c>
      <c r="C176" s="4" t="s">
        <v>180</v>
      </c>
      <c r="D176" s="4" t="s">
        <v>183</v>
      </c>
      <c r="E176" s="4">
        <v>3</v>
      </c>
      <c r="F176" s="4">
        <v>0</v>
      </c>
      <c r="G176" s="41">
        <f>F176/E176</f>
        <v>0</v>
      </c>
      <c r="H176" s="132" t="s">
        <v>680</v>
      </c>
    </row>
    <row r="177" spans="1:8" s="217" customFormat="1" ht="15" hidden="1" customHeight="1" outlineLevel="1" x14ac:dyDescent="0.25">
      <c r="A177" s="38"/>
      <c r="B177" s="309" t="s">
        <v>51</v>
      </c>
      <c r="C177" s="310"/>
      <c r="D177" s="310"/>
      <c r="E177" s="310"/>
      <c r="F177" s="310"/>
      <c r="G177" s="310"/>
      <c r="H177" s="311"/>
    </row>
    <row r="178" spans="1:8" s="217" customFormat="1" ht="40.5" hidden="1" outlineLevel="2" x14ac:dyDescent="0.25">
      <c r="A178" s="38"/>
      <c r="B178" s="40" t="s">
        <v>184</v>
      </c>
      <c r="C178" s="134" t="s">
        <v>115</v>
      </c>
      <c r="D178" s="4" t="s">
        <v>187</v>
      </c>
      <c r="E178" s="4">
        <v>180</v>
      </c>
      <c r="F178" s="4">
        <v>32</v>
      </c>
      <c r="G178" s="41">
        <f>F178/E178</f>
        <v>0.17777777777777778</v>
      </c>
      <c r="H178" s="132" t="s">
        <v>680</v>
      </c>
    </row>
    <row r="179" spans="1:8" s="217" customFormat="1" ht="40.5" hidden="1" outlineLevel="2" x14ac:dyDescent="0.25">
      <c r="A179" s="38"/>
      <c r="B179" s="40" t="s">
        <v>185</v>
      </c>
      <c r="C179" s="134" t="s">
        <v>115</v>
      </c>
      <c r="D179" s="57">
        <v>8472</v>
      </c>
      <c r="E179" s="57">
        <v>7800</v>
      </c>
      <c r="F179" s="4">
        <v>1859</v>
      </c>
      <c r="G179" s="41">
        <f>F179/E179</f>
        <v>0.23833333333333334</v>
      </c>
      <c r="H179" s="132" t="s">
        <v>680</v>
      </c>
    </row>
    <row r="180" spans="1:8" s="217" customFormat="1" ht="40.5" hidden="1" outlineLevel="2" x14ac:dyDescent="0.25">
      <c r="A180" s="38"/>
      <c r="B180" s="40" t="s">
        <v>186</v>
      </c>
      <c r="C180" s="134" t="s">
        <v>115</v>
      </c>
      <c r="D180" s="4">
        <v>46</v>
      </c>
      <c r="E180" s="4">
        <v>46</v>
      </c>
      <c r="F180" s="4">
        <v>0</v>
      </c>
      <c r="G180" s="41">
        <f>F180/E180</f>
        <v>0</v>
      </c>
      <c r="H180" s="132" t="s">
        <v>680</v>
      </c>
    </row>
    <row r="181" spans="1:8" s="217" customFormat="1" ht="15" hidden="1" customHeight="1" outlineLevel="1" x14ac:dyDescent="0.25">
      <c r="A181" s="38"/>
      <c r="B181" s="309" t="s">
        <v>188</v>
      </c>
      <c r="C181" s="310"/>
      <c r="D181" s="310"/>
      <c r="E181" s="310"/>
      <c r="F181" s="310"/>
      <c r="G181" s="310"/>
      <c r="H181" s="311"/>
    </row>
    <row r="182" spans="1:8" s="217" customFormat="1" ht="40.5" hidden="1" outlineLevel="2" x14ac:dyDescent="0.25">
      <c r="A182" s="38"/>
      <c r="B182" s="40" t="s">
        <v>189</v>
      </c>
      <c r="C182" s="134" t="s">
        <v>190</v>
      </c>
      <c r="D182" s="58">
        <v>45776</v>
      </c>
      <c r="E182" s="58">
        <v>47552</v>
      </c>
      <c r="F182" s="58">
        <v>47552</v>
      </c>
      <c r="G182" s="41">
        <f>F182/E182</f>
        <v>1</v>
      </c>
      <c r="H182" s="132" t="s">
        <v>680</v>
      </c>
    </row>
    <row r="183" spans="1:8" s="217" customFormat="1" ht="40.5" hidden="1" outlineLevel="2" x14ac:dyDescent="0.25">
      <c r="A183" s="38"/>
      <c r="B183" s="40" t="s">
        <v>191</v>
      </c>
      <c r="C183" s="134" t="s">
        <v>115</v>
      </c>
      <c r="D183" s="4" t="s">
        <v>194</v>
      </c>
      <c r="E183" s="4" t="s">
        <v>194</v>
      </c>
      <c r="F183" s="4">
        <v>35</v>
      </c>
      <c r="G183" s="41">
        <f>F183/E183</f>
        <v>1</v>
      </c>
      <c r="H183" s="132" t="s">
        <v>680</v>
      </c>
    </row>
    <row r="184" spans="1:8" s="217" customFormat="1" ht="40.5" hidden="1" outlineLevel="2" x14ac:dyDescent="0.25">
      <c r="A184" s="38"/>
      <c r="B184" s="40" t="s">
        <v>307</v>
      </c>
      <c r="C184" s="134" t="s">
        <v>115</v>
      </c>
      <c r="D184" s="51">
        <v>1400</v>
      </c>
      <c r="E184" s="51">
        <v>1490</v>
      </c>
      <c r="F184" s="51">
        <v>1460</v>
      </c>
      <c r="G184" s="41">
        <f>F184/E184</f>
        <v>0.97986577181208057</v>
      </c>
      <c r="H184" s="132" t="s">
        <v>680</v>
      </c>
    </row>
    <row r="185" spans="1:8" s="217" customFormat="1" ht="40.5" hidden="1" outlineLevel="2" x14ac:dyDescent="0.25">
      <c r="A185" s="38"/>
      <c r="B185" s="40" t="s">
        <v>192</v>
      </c>
      <c r="C185" s="134" t="s">
        <v>126</v>
      </c>
      <c r="D185" s="51">
        <v>7500</v>
      </c>
      <c r="E185" s="51">
        <v>7700</v>
      </c>
      <c r="F185" s="51">
        <v>0</v>
      </c>
      <c r="G185" s="41">
        <f>F185/E185</f>
        <v>0</v>
      </c>
      <c r="H185" s="132" t="s">
        <v>680</v>
      </c>
    </row>
    <row r="186" spans="1:8" s="217" customFormat="1" ht="40.5" hidden="1" outlineLevel="2" x14ac:dyDescent="0.25">
      <c r="A186" s="38"/>
      <c r="B186" s="40" t="s">
        <v>193</v>
      </c>
      <c r="C186" s="134" t="s">
        <v>144</v>
      </c>
      <c r="D186" s="4" t="s">
        <v>195</v>
      </c>
      <c r="E186" s="4">
        <v>6</v>
      </c>
      <c r="F186" s="4">
        <v>6</v>
      </c>
      <c r="G186" s="41">
        <f>F186/E186</f>
        <v>1</v>
      </c>
      <c r="H186" s="132" t="s">
        <v>680</v>
      </c>
    </row>
    <row r="187" spans="1:8" s="175" customFormat="1" collapsed="1" x14ac:dyDescent="0.25">
      <c r="A187" s="37" t="s">
        <v>111</v>
      </c>
      <c r="B187" s="306" t="s">
        <v>357</v>
      </c>
      <c r="C187" s="307"/>
      <c r="D187" s="307"/>
      <c r="E187" s="307"/>
      <c r="F187" s="307"/>
      <c r="G187" s="307"/>
      <c r="H187" s="308"/>
    </row>
    <row r="188" spans="1:8" s="217" customFormat="1" ht="15" hidden="1" customHeight="1" outlineLevel="1" x14ac:dyDescent="0.25">
      <c r="A188" s="38"/>
      <c r="B188" s="309" t="s">
        <v>196</v>
      </c>
      <c r="C188" s="310"/>
      <c r="D188" s="310"/>
      <c r="E188" s="310"/>
      <c r="F188" s="310"/>
      <c r="G188" s="310"/>
      <c r="H188" s="311"/>
    </row>
    <row r="189" spans="1:8" s="217" customFormat="1" ht="67.5" hidden="1" outlineLevel="2" x14ac:dyDescent="0.25">
      <c r="A189" s="38"/>
      <c r="B189" s="40" t="s">
        <v>308</v>
      </c>
      <c r="C189" s="4" t="s">
        <v>86</v>
      </c>
      <c r="D189" s="4">
        <v>103</v>
      </c>
      <c r="E189" s="4" t="s">
        <v>198</v>
      </c>
      <c r="F189" s="41">
        <v>0</v>
      </c>
      <c r="G189" s="4" t="s">
        <v>131</v>
      </c>
      <c r="H189" s="132" t="s">
        <v>654</v>
      </c>
    </row>
    <row r="190" spans="1:8" s="217" customFormat="1" ht="54" hidden="1" outlineLevel="2" x14ac:dyDescent="0.25">
      <c r="A190" s="38"/>
      <c r="B190" s="40" t="s">
        <v>197</v>
      </c>
      <c r="C190" s="47" t="s">
        <v>86</v>
      </c>
      <c r="D190" s="48">
        <v>95</v>
      </c>
      <c r="E190" s="4" t="s">
        <v>198</v>
      </c>
      <c r="F190" s="42">
        <v>0</v>
      </c>
      <c r="G190" s="4" t="s">
        <v>131</v>
      </c>
      <c r="H190" s="132" t="s">
        <v>654</v>
      </c>
    </row>
    <row r="191" spans="1:8" s="217" customFormat="1" ht="54" hidden="1" outlineLevel="2" x14ac:dyDescent="0.25">
      <c r="A191" s="38"/>
      <c r="B191" s="40" t="s">
        <v>309</v>
      </c>
      <c r="C191" s="49"/>
      <c r="D191" s="48">
        <v>1</v>
      </c>
      <c r="E191" s="48" t="s">
        <v>310</v>
      </c>
      <c r="F191" s="42">
        <v>0</v>
      </c>
      <c r="G191" s="4" t="s">
        <v>131</v>
      </c>
      <c r="H191" s="132" t="s">
        <v>654</v>
      </c>
    </row>
    <row r="192" spans="1:8" s="217" customFormat="1" ht="48" hidden="1" customHeight="1" outlineLevel="2" x14ac:dyDescent="0.25">
      <c r="A192" s="38"/>
      <c r="B192" s="40" t="s">
        <v>311</v>
      </c>
      <c r="C192" s="49" t="s">
        <v>86</v>
      </c>
      <c r="D192" s="48" t="s">
        <v>312</v>
      </c>
      <c r="E192" s="48" t="s">
        <v>312</v>
      </c>
      <c r="F192" s="48" t="s">
        <v>312</v>
      </c>
      <c r="G192" s="49">
        <v>1</v>
      </c>
      <c r="H192" s="132" t="s">
        <v>654</v>
      </c>
    </row>
    <row r="193" spans="1:8" s="217" customFormat="1" ht="15" hidden="1" customHeight="1" outlineLevel="1" x14ac:dyDescent="0.25">
      <c r="A193" s="38"/>
      <c r="B193" s="309" t="s">
        <v>199</v>
      </c>
      <c r="C193" s="310"/>
      <c r="D193" s="310"/>
      <c r="E193" s="310"/>
      <c r="F193" s="310"/>
      <c r="G193" s="310"/>
      <c r="H193" s="311"/>
    </row>
    <row r="194" spans="1:8" s="217" customFormat="1" ht="67.5" hidden="1" outlineLevel="2" x14ac:dyDescent="0.25">
      <c r="A194" s="38"/>
      <c r="B194" s="40" t="s">
        <v>313</v>
      </c>
      <c r="C194" s="134" t="s">
        <v>201</v>
      </c>
      <c r="D194" s="4">
        <v>10</v>
      </c>
      <c r="E194" s="4" t="s">
        <v>314</v>
      </c>
      <c r="F194" s="4">
        <v>0</v>
      </c>
      <c r="G194" s="4" t="s">
        <v>131</v>
      </c>
      <c r="H194" s="132" t="s">
        <v>654</v>
      </c>
    </row>
    <row r="195" spans="1:8" s="217" customFormat="1" ht="54" hidden="1" outlineLevel="2" x14ac:dyDescent="0.25">
      <c r="A195" s="38"/>
      <c r="B195" s="40" t="s">
        <v>315</v>
      </c>
      <c r="C195" s="134"/>
      <c r="D195" s="4">
        <v>1</v>
      </c>
      <c r="E195" s="4">
        <v>1</v>
      </c>
      <c r="F195" s="4">
        <v>1</v>
      </c>
      <c r="G195" s="49">
        <v>1</v>
      </c>
      <c r="H195" s="132" t="s">
        <v>654</v>
      </c>
    </row>
    <row r="196" spans="1:8" s="217" customFormat="1" ht="15" hidden="1" customHeight="1" outlineLevel="1" x14ac:dyDescent="0.25">
      <c r="A196" s="38"/>
      <c r="B196" s="309" t="s">
        <v>200</v>
      </c>
      <c r="C196" s="310"/>
      <c r="D196" s="310"/>
      <c r="E196" s="310"/>
      <c r="F196" s="310"/>
      <c r="G196" s="310"/>
      <c r="H196" s="311"/>
    </row>
    <row r="197" spans="1:8" s="217" customFormat="1" ht="40.5" hidden="1" outlineLevel="2" x14ac:dyDescent="0.25">
      <c r="A197" s="38"/>
      <c r="B197" s="40" t="s">
        <v>316</v>
      </c>
      <c r="C197" s="134" t="s">
        <v>302</v>
      </c>
      <c r="D197" s="50">
        <v>77.8</v>
      </c>
      <c r="E197" s="50">
        <v>85</v>
      </c>
      <c r="F197" s="4">
        <v>0</v>
      </c>
      <c r="G197" s="49">
        <f>F197/E197</f>
        <v>0</v>
      </c>
      <c r="H197" s="132" t="s">
        <v>654</v>
      </c>
    </row>
    <row r="198" spans="1:8" s="217" customFormat="1" ht="67.5" hidden="1" outlineLevel="2" x14ac:dyDescent="0.25">
      <c r="A198" s="38"/>
      <c r="B198" s="40" t="s">
        <v>202</v>
      </c>
      <c r="C198" s="134" t="s">
        <v>86</v>
      </c>
      <c r="D198" s="51">
        <v>100</v>
      </c>
      <c r="E198" s="51">
        <v>100</v>
      </c>
      <c r="F198" s="4">
        <v>100</v>
      </c>
      <c r="G198" s="49">
        <f>F198/E198</f>
        <v>1</v>
      </c>
      <c r="H198" s="132" t="s">
        <v>654</v>
      </c>
    </row>
    <row r="199" spans="1:8" s="217" customFormat="1" ht="40.5" hidden="1" outlineLevel="2" x14ac:dyDescent="0.25">
      <c r="A199" s="38"/>
      <c r="B199" s="40" t="s">
        <v>317</v>
      </c>
      <c r="C199" s="134"/>
      <c r="D199" s="51">
        <v>1</v>
      </c>
      <c r="E199" s="51">
        <v>1</v>
      </c>
      <c r="F199" s="51">
        <v>1</v>
      </c>
      <c r="G199" s="49">
        <f>F199/E199</f>
        <v>1</v>
      </c>
      <c r="H199" s="132" t="s">
        <v>654</v>
      </c>
    </row>
    <row r="200" spans="1:8" s="217" customFormat="1" ht="40.5" hidden="1" outlineLevel="2" x14ac:dyDescent="0.25">
      <c r="A200" s="38"/>
      <c r="B200" s="40" t="s">
        <v>318</v>
      </c>
      <c r="C200" s="4" t="s">
        <v>120</v>
      </c>
      <c r="D200" s="51">
        <v>373</v>
      </c>
      <c r="E200" s="51">
        <v>515</v>
      </c>
      <c r="F200" s="4">
        <v>0</v>
      </c>
      <c r="G200" s="49">
        <f>F200/E200</f>
        <v>0</v>
      </c>
      <c r="H200" s="132" t="s">
        <v>654</v>
      </c>
    </row>
    <row r="201" spans="1:8" s="175" customFormat="1" ht="18" customHeight="1" collapsed="1" x14ac:dyDescent="0.25">
      <c r="A201" s="37" t="s">
        <v>112</v>
      </c>
      <c r="B201" s="306" t="s">
        <v>358</v>
      </c>
      <c r="C201" s="307"/>
      <c r="D201" s="307"/>
      <c r="E201" s="307"/>
      <c r="F201" s="307"/>
      <c r="G201" s="307"/>
      <c r="H201" s="308"/>
    </row>
    <row r="202" spans="1:8" s="217" customFormat="1" ht="67.5" hidden="1" outlineLevel="2" x14ac:dyDescent="0.25">
      <c r="A202" s="38"/>
      <c r="B202" s="40" t="s">
        <v>319</v>
      </c>
      <c r="C202" s="4" t="s">
        <v>86</v>
      </c>
      <c r="D202" s="4">
        <v>107</v>
      </c>
      <c r="E202" s="9" t="s">
        <v>198</v>
      </c>
      <c r="F202" s="42">
        <v>0</v>
      </c>
      <c r="G202" s="4" t="s">
        <v>131</v>
      </c>
      <c r="H202" s="132" t="s">
        <v>654</v>
      </c>
    </row>
    <row r="203" spans="1:8" s="217" customFormat="1" ht="40.5" hidden="1" outlineLevel="2" x14ac:dyDescent="0.25">
      <c r="A203" s="38"/>
      <c r="B203" s="40" t="s">
        <v>320</v>
      </c>
      <c r="C203" s="47"/>
      <c r="D203" s="48">
        <v>1</v>
      </c>
      <c r="E203" s="48">
        <v>1</v>
      </c>
      <c r="F203" s="41">
        <v>0.01</v>
      </c>
      <c r="G203" s="4" t="s">
        <v>131</v>
      </c>
      <c r="H203" s="132" t="s">
        <v>654</v>
      </c>
    </row>
    <row r="204" spans="1:8" s="217" customFormat="1" ht="40.5" hidden="1" outlineLevel="2" x14ac:dyDescent="0.25">
      <c r="A204" s="38"/>
      <c r="B204" s="40" t="s">
        <v>321</v>
      </c>
      <c r="C204" s="52" t="s">
        <v>210</v>
      </c>
      <c r="D204" s="4">
        <v>82</v>
      </c>
      <c r="E204" s="4">
        <v>84</v>
      </c>
      <c r="F204" s="4">
        <v>85.6</v>
      </c>
      <c r="G204" s="41" t="s">
        <v>131</v>
      </c>
      <c r="H204" s="134" t="s">
        <v>654</v>
      </c>
    </row>
    <row r="205" spans="1:8" s="175" customFormat="1" x14ac:dyDescent="0.25"/>
    <row r="206" spans="1:8" s="175" customFormat="1" x14ac:dyDescent="0.25">
      <c r="A206" s="219" t="s">
        <v>203</v>
      </c>
      <c r="B206" s="305" t="s">
        <v>360</v>
      </c>
      <c r="C206" s="305"/>
      <c r="D206" s="305"/>
      <c r="E206" s="305"/>
      <c r="F206" s="305"/>
      <c r="G206" s="305"/>
      <c r="H206" s="305"/>
    </row>
    <row r="207" spans="1:8" s="175" customFormat="1" ht="34.5" customHeight="1" x14ac:dyDescent="0.25">
      <c r="A207" s="4" t="s">
        <v>359</v>
      </c>
      <c r="B207" s="312" t="s">
        <v>460</v>
      </c>
      <c r="C207" s="312"/>
      <c r="D207" s="312"/>
      <c r="E207" s="312"/>
      <c r="F207" s="312"/>
      <c r="G207" s="312"/>
      <c r="H207" s="312"/>
    </row>
    <row r="208" spans="1:8" s="175" customFormat="1" x14ac:dyDescent="0.25">
      <c r="A208" s="220" t="s">
        <v>379</v>
      </c>
      <c r="B208" s="305" t="s">
        <v>380</v>
      </c>
      <c r="C208" s="305"/>
      <c r="D208" s="305"/>
      <c r="E208" s="305"/>
      <c r="F208" s="305"/>
      <c r="G208" s="305"/>
      <c r="H208" s="305"/>
    </row>
    <row r="219" ht="12" customHeight="1" x14ac:dyDescent="0.25"/>
  </sheetData>
  <mergeCells count="67">
    <mergeCell ref="B163:H163"/>
    <mergeCell ref="B168:H168"/>
    <mergeCell ref="B65:H65"/>
    <mergeCell ref="A4:A5"/>
    <mergeCell ref="B4:B5"/>
    <mergeCell ref="C4:C5"/>
    <mergeCell ref="D4:D5"/>
    <mergeCell ref="E4:E5"/>
    <mergeCell ref="B45:H45"/>
    <mergeCell ref="B41:H41"/>
    <mergeCell ref="H4:H5"/>
    <mergeCell ref="B53:H53"/>
    <mergeCell ref="B126:H126"/>
    <mergeCell ref="B78:H78"/>
    <mergeCell ref="B75:H75"/>
    <mergeCell ref="B57:H57"/>
    <mergeCell ref="A1:H1"/>
    <mergeCell ref="A2:H2"/>
    <mergeCell ref="G4:G5"/>
    <mergeCell ref="B64:H64"/>
    <mergeCell ref="B44:H44"/>
    <mergeCell ref="B60:H60"/>
    <mergeCell ref="B50:H50"/>
    <mergeCell ref="B6:H6"/>
    <mergeCell ref="B62:H62"/>
    <mergeCell ref="B11:H11"/>
    <mergeCell ref="B12:H12"/>
    <mergeCell ref="B21:H21"/>
    <mergeCell ref="B25:H25"/>
    <mergeCell ref="B29:H29"/>
    <mergeCell ref="B35:H35"/>
    <mergeCell ref="B39:H39"/>
    <mergeCell ref="B129:H129"/>
    <mergeCell ref="B104:H104"/>
    <mergeCell ref="B105:H105"/>
    <mergeCell ref="B111:H111"/>
    <mergeCell ref="B101:H101"/>
    <mergeCell ref="B122:H122"/>
    <mergeCell ref="B124:H124"/>
    <mergeCell ref="B157:H157"/>
    <mergeCell ref="B148:H148"/>
    <mergeCell ref="B151:H151"/>
    <mergeCell ref="B147:H147"/>
    <mergeCell ref="F4:F5"/>
    <mergeCell ref="B31:H31"/>
    <mergeCell ref="B32:H32"/>
    <mergeCell ref="B115:H115"/>
    <mergeCell ref="B116:H116"/>
    <mergeCell ref="B137:H137"/>
    <mergeCell ref="B85:H85"/>
    <mergeCell ref="B87:H87"/>
    <mergeCell ref="B84:H84"/>
    <mergeCell ref="B82:H82"/>
    <mergeCell ref="B113:H113"/>
    <mergeCell ref="B91:H91"/>
    <mergeCell ref="B173:H173"/>
    <mergeCell ref="B181:H181"/>
    <mergeCell ref="B174:H174"/>
    <mergeCell ref="B177:H177"/>
    <mergeCell ref="B187:H187"/>
    <mergeCell ref="B208:H208"/>
    <mergeCell ref="B206:H206"/>
    <mergeCell ref="B201:H201"/>
    <mergeCell ref="B188:H188"/>
    <mergeCell ref="B193:H193"/>
    <mergeCell ref="B196:H196"/>
    <mergeCell ref="B207:H207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T1687"/>
  <sheetViews>
    <sheetView view="pageBreakPreview" zoomScale="90" zoomScaleNormal="100" zoomScaleSheetLayoutView="90" workbookViewId="0">
      <pane xSplit="2" ySplit="6" topLeftCell="C116" activePane="bottomRight" state="frozen"/>
      <selection pane="topRight" activeCell="C1" sqref="C1"/>
      <selection pane="bottomLeft" activeCell="A7" sqref="A7"/>
      <selection pane="bottomRight" activeCell="I122" sqref="I122"/>
    </sheetView>
  </sheetViews>
  <sheetFormatPr defaultRowHeight="13.5" outlineLevelRow="2" outlineLevelCol="1" x14ac:dyDescent="0.25"/>
  <cols>
    <col min="1" max="1" width="4.7109375" style="223" customWidth="1"/>
    <col min="2" max="2" width="42.85546875" style="258" customWidth="1"/>
    <col min="3" max="3" width="10.28515625" style="223" bestFit="1" customWidth="1"/>
    <col min="4" max="4" width="12.140625" style="223" bestFit="1" customWidth="1"/>
    <col min="5" max="5" width="10.28515625" style="223" customWidth="1"/>
    <col min="6" max="6" width="13.140625" style="223" bestFit="1" customWidth="1"/>
    <col min="7" max="7" width="11.42578125" style="223" hidden="1" customWidth="1" outlineLevel="1"/>
    <col min="8" max="8" width="10.28515625" style="223" bestFit="1" customWidth="1" collapsed="1"/>
    <col min="9" max="9" width="12.140625" style="223" customWidth="1"/>
    <col min="10" max="10" width="7.85546875" style="223" bestFit="1" customWidth="1"/>
    <col min="11" max="11" width="13.140625" style="223" customWidth="1"/>
    <col min="12" max="12" width="11.42578125" style="223" hidden="1" customWidth="1" outlineLevel="1"/>
    <col min="13" max="13" width="6.85546875" style="223" bestFit="1" customWidth="1" collapsed="1"/>
    <col min="14" max="14" width="12.140625" style="223" bestFit="1" customWidth="1"/>
    <col min="15" max="15" width="7.85546875" style="223" bestFit="1" customWidth="1"/>
    <col min="16" max="16" width="13.140625" style="223" customWidth="1"/>
    <col min="17" max="17" width="38.140625" style="262" bestFit="1" customWidth="1" outlineLevel="1"/>
    <col min="18" max="150" width="9.140625" style="248"/>
    <col min="151" max="16384" width="9.140625" style="110"/>
  </cols>
  <sheetData>
    <row r="1" spans="1:150" s="225" customFormat="1" ht="15.75" x14ac:dyDescent="0.25">
      <c r="A1" s="315" t="s">
        <v>67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/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/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</row>
    <row r="2" spans="1:150" s="225" customFormat="1" ht="15.75" x14ac:dyDescent="0.25">
      <c r="A2" s="325" t="s">
        <v>820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247"/>
      <c r="AG2" s="247"/>
      <c r="AH2" s="247"/>
      <c r="AI2" s="247"/>
      <c r="AJ2" s="247"/>
      <c r="AK2" s="247"/>
      <c r="AL2" s="247"/>
      <c r="AM2" s="247"/>
      <c r="AN2" s="247"/>
      <c r="AO2" s="247"/>
      <c r="AP2" s="247"/>
      <c r="AQ2" s="247"/>
      <c r="AR2" s="247"/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F2" s="247"/>
      <c r="BG2" s="247"/>
      <c r="BH2" s="247"/>
      <c r="BI2" s="247"/>
      <c r="BJ2" s="247"/>
      <c r="BK2" s="247"/>
      <c r="BL2" s="247"/>
      <c r="BM2" s="247"/>
      <c r="BN2" s="247"/>
      <c r="BO2" s="247"/>
      <c r="BP2" s="247"/>
      <c r="BQ2" s="247"/>
      <c r="BR2" s="247"/>
      <c r="BS2" s="247"/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47"/>
      <c r="CF2" s="247"/>
      <c r="CG2" s="247"/>
      <c r="CH2" s="247"/>
      <c r="CI2" s="247"/>
      <c r="CJ2" s="247"/>
      <c r="CK2" s="247"/>
      <c r="CL2" s="247"/>
      <c r="CM2" s="247"/>
      <c r="CN2" s="247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  <c r="EF2" s="247"/>
      <c r="EG2" s="247"/>
      <c r="EH2" s="247"/>
      <c r="EI2" s="247"/>
      <c r="EJ2" s="247"/>
      <c r="EK2" s="247"/>
      <c r="EL2" s="247"/>
      <c r="EM2" s="247"/>
      <c r="EN2" s="247"/>
      <c r="EO2" s="247"/>
      <c r="EP2" s="247"/>
      <c r="EQ2" s="247"/>
      <c r="ER2" s="247"/>
      <c r="ES2" s="247"/>
      <c r="ET2" s="247"/>
    </row>
    <row r="3" spans="1:150" x14ac:dyDescent="0.25">
      <c r="A3" s="273"/>
      <c r="B3" s="274"/>
      <c r="C3" s="275"/>
      <c r="D3" s="275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67"/>
    </row>
    <row r="4" spans="1:150" ht="51" customHeight="1" x14ac:dyDescent="0.25">
      <c r="A4" s="286" t="s">
        <v>0</v>
      </c>
      <c r="B4" s="286" t="s">
        <v>16</v>
      </c>
      <c r="C4" s="286" t="s">
        <v>470</v>
      </c>
      <c r="D4" s="286"/>
      <c r="E4" s="286"/>
      <c r="F4" s="286"/>
      <c r="G4" s="286" t="s">
        <v>10</v>
      </c>
      <c r="H4" s="286" t="s">
        <v>471</v>
      </c>
      <c r="I4" s="286"/>
      <c r="J4" s="286"/>
      <c r="K4" s="286"/>
      <c r="L4" s="286" t="s">
        <v>10</v>
      </c>
      <c r="M4" s="286" t="s">
        <v>62</v>
      </c>
      <c r="N4" s="286"/>
      <c r="O4" s="286"/>
      <c r="P4" s="286"/>
      <c r="Q4" s="286" t="s">
        <v>61</v>
      </c>
    </row>
    <row r="5" spans="1:150" ht="15.75" customHeight="1" x14ac:dyDescent="0.25">
      <c r="A5" s="286"/>
      <c r="B5" s="286"/>
      <c r="C5" s="286" t="s">
        <v>1</v>
      </c>
      <c r="D5" s="286" t="s">
        <v>2</v>
      </c>
      <c r="E5" s="286"/>
      <c r="F5" s="286"/>
      <c r="G5" s="286"/>
      <c r="H5" s="286" t="s">
        <v>1</v>
      </c>
      <c r="I5" s="286" t="s">
        <v>2</v>
      </c>
      <c r="J5" s="286"/>
      <c r="K5" s="286"/>
      <c r="L5" s="286"/>
      <c r="M5" s="286" t="s">
        <v>1</v>
      </c>
      <c r="N5" s="286" t="s">
        <v>2</v>
      </c>
      <c r="O5" s="286"/>
      <c r="P5" s="286"/>
      <c r="Q5" s="326"/>
    </row>
    <row r="6" spans="1:150" ht="54" customHeight="1" x14ac:dyDescent="0.25">
      <c r="A6" s="286"/>
      <c r="B6" s="286"/>
      <c r="C6" s="286"/>
      <c r="D6" s="227" t="s">
        <v>4</v>
      </c>
      <c r="E6" s="227" t="s">
        <v>5</v>
      </c>
      <c r="F6" s="227" t="s">
        <v>64</v>
      </c>
      <c r="G6" s="286"/>
      <c r="H6" s="286"/>
      <c r="I6" s="227" t="s">
        <v>4</v>
      </c>
      <c r="J6" s="227" t="s">
        <v>5</v>
      </c>
      <c r="K6" s="227" t="s">
        <v>64</v>
      </c>
      <c r="L6" s="286"/>
      <c r="M6" s="286"/>
      <c r="N6" s="227" t="s">
        <v>4</v>
      </c>
      <c r="O6" s="227" t="s">
        <v>5</v>
      </c>
      <c r="P6" s="227" t="s">
        <v>64</v>
      </c>
      <c r="Q6" s="326"/>
    </row>
    <row r="7" spans="1:150" s="242" customFormat="1" ht="27.75" customHeight="1" x14ac:dyDescent="0.25">
      <c r="A7" s="239"/>
      <c r="B7" s="240" t="s">
        <v>68</v>
      </c>
      <c r="C7" s="241">
        <f>C8</f>
        <v>23515.200000000001</v>
      </c>
      <c r="D7" s="241">
        <f>D8</f>
        <v>23109.200000000001</v>
      </c>
      <c r="E7" s="241">
        <f>E8</f>
        <v>0</v>
      </c>
      <c r="F7" s="241">
        <f>F8</f>
        <v>406</v>
      </c>
      <c r="G7" s="236" t="e">
        <f>G8+#REF!+#REF!</f>
        <v>#REF!</v>
      </c>
      <c r="H7" s="236">
        <f>H8</f>
        <v>4469.7000000000007</v>
      </c>
      <c r="I7" s="236">
        <f>I8</f>
        <v>4375.1000000000004</v>
      </c>
      <c r="J7" s="236">
        <f>J8</f>
        <v>0</v>
      </c>
      <c r="K7" s="236">
        <f>K8</f>
        <v>94.6</v>
      </c>
      <c r="L7" s="236" t="e">
        <f>L8+#REF!+#REF!</f>
        <v>#REF!</v>
      </c>
      <c r="M7" s="236">
        <f t="shared" ref="M7:M27" si="0">IFERROR(H7/C7*100,"-")</f>
        <v>19.007705654215147</v>
      </c>
      <c r="N7" s="236">
        <f t="shared" ref="N7:P22" si="1">IFERROR(I7/D7*100,"-")</f>
        <v>18.932286708323957</v>
      </c>
      <c r="O7" s="236" t="str">
        <f t="shared" si="1"/>
        <v>-</v>
      </c>
      <c r="P7" s="236">
        <f t="shared" si="1"/>
        <v>23.300492610837438</v>
      </c>
      <c r="Q7" s="263"/>
      <c r="R7" s="249" t="s">
        <v>804</v>
      </c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  <c r="AI7" s="249"/>
      <c r="AJ7" s="249"/>
      <c r="AK7" s="249"/>
      <c r="AL7" s="249"/>
      <c r="AM7" s="249"/>
      <c r="AN7" s="249"/>
      <c r="AO7" s="249"/>
      <c r="AP7" s="249"/>
      <c r="AQ7" s="249"/>
      <c r="AR7" s="249"/>
      <c r="AS7" s="249"/>
      <c r="AT7" s="249"/>
      <c r="AU7" s="249"/>
      <c r="AV7" s="249"/>
      <c r="AW7" s="249"/>
      <c r="AX7" s="249"/>
      <c r="AY7" s="249"/>
      <c r="AZ7" s="249"/>
      <c r="BA7" s="249"/>
      <c r="BB7" s="249"/>
      <c r="BC7" s="249"/>
      <c r="BD7" s="249"/>
      <c r="BE7" s="249"/>
      <c r="BF7" s="249"/>
      <c r="BG7" s="249"/>
      <c r="BH7" s="249"/>
      <c r="BI7" s="249"/>
      <c r="BJ7" s="249"/>
      <c r="BK7" s="249"/>
      <c r="BL7" s="249"/>
      <c r="BM7" s="249"/>
      <c r="BN7" s="249"/>
      <c r="BO7" s="249"/>
      <c r="BP7" s="249"/>
      <c r="BQ7" s="249"/>
      <c r="BR7" s="249"/>
      <c r="BS7" s="249"/>
      <c r="BT7" s="249"/>
      <c r="BU7" s="249"/>
      <c r="BV7" s="249"/>
      <c r="BW7" s="249"/>
      <c r="BX7" s="249"/>
      <c r="BY7" s="249"/>
      <c r="BZ7" s="249"/>
      <c r="CA7" s="249"/>
      <c r="CB7" s="249"/>
      <c r="CC7" s="249"/>
      <c r="CD7" s="249"/>
      <c r="CE7" s="249"/>
      <c r="CF7" s="249"/>
      <c r="CG7" s="249"/>
      <c r="CH7" s="249"/>
      <c r="CI7" s="249"/>
      <c r="CJ7" s="249"/>
      <c r="CK7" s="249"/>
      <c r="CL7" s="249"/>
      <c r="CM7" s="249"/>
      <c r="CN7" s="249"/>
      <c r="CO7" s="249"/>
      <c r="CP7" s="249"/>
      <c r="CQ7" s="249"/>
      <c r="CR7" s="249"/>
      <c r="CS7" s="249"/>
      <c r="CT7" s="249"/>
      <c r="CU7" s="249"/>
      <c r="CV7" s="249"/>
      <c r="CW7" s="249"/>
      <c r="CX7" s="249"/>
      <c r="CY7" s="249"/>
      <c r="CZ7" s="249"/>
      <c r="DA7" s="249"/>
      <c r="DB7" s="249"/>
      <c r="DC7" s="249"/>
      <c r="DD7" s="249"/>
      <c r="DE7" s="249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</row>
    <row r="8" spans="1:150" s="88" customFormat="1" ht="54" outlineLevel="1" x14ac:dyDescent="0.25">
      <c r="A8" s="105">
        <v>1</v>
      </c>
      <c r="B8" s="73" t="s">
        <v>464</v>
      </c>
      <c r="C8" s="270">
        <f t="shared" ref="C8:C23" si="2">SUM(D8:G8)</f>
        <v>23515.200000000001</v>
      </c>
      <c r="D8" s="270">
        <f>SUM(D9:D23)</f>
        <v>23109.200000000001</v>
      </c>
      <c r="E8" s="270">
        <f>SUM(E9:E23)</f>
        <v>0</v>
      </c>
      <c r="F8" s="270">
        <f>SUM(F9:F23)</f>
        <v>406</v>
      </c>
      <c r="G8" s="271">
        <f>SUM(G9:G23)</f>
        <v>0</v>
      </c>
      <c r="H8" s="35">
        <f t="shared" ref="H8:H23" si="3">SUM(I8:L8)</f>
        <v>4469.7000000000007</v>
      </c>
      <c r="I8" s="35">
        <f>SUM(I9:I23)</f>
        <v>4375.1000000000004</v>
      </c>
      <c r="J8" s="35">
        <f>J9+J10</f>
        <v>0</v>
      </c>
      <c r="K8" s="35">
        <f>SUM(K9:K23)</f>
        <v>94.6</v>
      </c>
      <c r="L8" s="35">
        <f>L9+L10</f>
        <v>0</v>
      </c>
      <c r="M8" s="35">
        <f t="shared" si="0"/>
        <v>19.007705654215147</v>
      </c>
      <c r="N8" s="35">
        <f t="shared" si="1"/>
        <v>18.932286708323957</v>
      </c>
      <c r="O8" s="35" t="str">
        <f t="shared" si="1"/>
        <v>-</v>
      </c>
      <c r="P8" s="35">
        <f t="shared" si="1"/>
        <v>23.300492610837438</v>
      </c>
      <c r="Q8" s="264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</row>
    <row r="9" spans="1:150" s="80" customFormat="1" ht="67.5" outlineLevel="1" x14ac:dyDescent="0.25">
      <c r="A9" s="106"/>
      <c r="B9" s="178" t="s">
        <v>558</v>
      </c>
      <c r="C9" s="22">
        <f>SUM(D9:G9)</f>
        <v>11023.6</v>
      </c>
      <c r="D9" s="10">
        <v>11023.6</v>
      </c>
      <c r="E9" s="10"/>
      <c r="F9" s="10"/>
      <c r="G9" s="78">
        <v>0</v>
      </c>
      <c r="H9" s="78">
        <f t="shared" si="3"/>
        <v>2952.1</v>
      </c>
      <c r="I9" s="78">
        <v>2952.1</v>
      </c>
      <c r="J9" s="78">
        <v>0</v>
      </c>
      <c r="K9" s="78">
        <v>0</v>
      </c>
      <c r="L9" s="78">
        <v>0</v>
      </c>
      <c r="M9" s="78">
        <f t="shared" si="0"/>
        <v>26.779817845349974</v>
      </c>
      <c r="N9" s="78">
        <f t="shared" si="1"/>
        <v>26.779817845349974</v>
      </c>
      <c r="O9" s="78" t="str">
        <f t="shared" si="1"/>
        <v>-</v>
      </c>
      <c r="P9" s="78" t="str">
        <f t="shared" si="1"/>
        <v>-</v>
      </c>
      <c r="Q9" s="178" t="s">
        <v>786</v>
      </c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</row>
    <row r="10" spans="1:150" s="80" customFormat="1" ht="40.5" outlineLevel="1" x14ac:dyDescent="0.25">
      <c r="A10" s="106"/>
      <c r="B10" s="178" t="s">
        <v>559</v>
      </c>
      <c r="C10" s="22">
        <f>SUM(D10:G10)</f>
        <v>34.299999999999997</v>
      </c>
      <c r="D10" s="10">
        <v>34.299999999999997</v>
      </c>
      <c r="E10" s="22">
        <f>SUM(E11:E14)</f>
        <v>0</v>
      </c>
      <c r="F10" s="22"/>
      <c r="G10" s="78">
        <f>SUM(G11:G14)</f>
        <v>0</v>
      </c>
      <c r="H10" s="78">
        <f t="shared" si="3"/>
        <v>0</v>
      </c>
      <c r="I10" s="78">
        <v>0</v>
      </c>
      <c r="J10" s="78">
        <f>SUM(J11:J14)</f>
        <v>0</v>
      </c>
      <c r="K10" s="78"/>
      <c r="L10" s="78">
        <f>SUM(L11:L14)</f>
        <v>0</v>
      </c>
      <c r="M10" s="78">
        <f t="shared" si="0"/>
        <v>0</v>
      </c>
      <c r="N10" s="78">
        <f t="shared" si="1"/>
        <v>0</v>
      </c>
      <c r="O10" s="78" t="str">
        <f t="shared" si="1"/>
        <v>-</v>
      </c>
      <c r="P10" s="78" t="str">
        <f t="shared" si="1"/>
        <v>-</v>
      </c>
      <c r="Q10" s="178" t="s">
        <v>849</v>
      </c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  <c r="DN10" s="251"/>
      <c r="DO10" s="251"/>
      <c r="DP10" s="251"/>
      <c r="DQ10" s="251"/>
      <c r="DR10" s="251"/>
      <c r="DS10" s="251"/>
      <c r="DT10" s="251"/>
      <c r="DU10" s="251"/>
      <c r="DV10" s="251"/>
      <c r="DW10" s="251"/>
      <c r="DX10" s="251"/>
      <c r="DY10" s="251"/>
      <c r="DZ10" s="251"/>
      <c r="EA10" s="251"/>
      <c r="EB10" s="251"/>
      <c r="EC10" s="251"/>
      <c r="ED10" s="251"/>
      <c r="EE10" s="251"/>
      <c r="EF10" s="251"/>
      <c r="EG10" s="251"/>
      <c r="EH10" s="251"/>
      <c r="EI10" s="251"/>
      <c r="EJ10" s="251"/>
      <c r="EK10" s="251"/>
      <c r="EL10" s="251"/>
      <c r="EM10" s="251"/>
      <c r="EN10" s="251"/>
      <c r="EO10" s="251"/>
      <c r="EP10" s="251"/>
      <c r="EQ10" s="251"/>
      <c r="ER10" s="251"/>
      <c r="ES10" s="251"/>
      <c r="ET10" s="251"/>
    </row>
    <row r="11" spans="1:150" s="84" customFormat="1" ht="27" outlineLevel="1" x14ac:dyDescent="0.25">
      <c r="A11" s="59"/>
      <c r="B11" s="233" t="s">
        <v>560</v>
      </c>
      <c r="C11" s="21">
        <f t="shared" si="2"/>
        <v>406</v>
      </c>
      <c r="D11" s="21"/>
      <c r="E11" s="21">
        <v>0</v>
      </c>
      <c r="F11" s="21">
        <v>406</v>
      </c>
      <c r="G11" s="83">
        <v>0</v>
      </c>
      <c r="H11" s="83">
        <f t="shared" si="3"/>
        <v>94.6</v>
      </c>
      <c r="I11" s="83">
        <v>0</v>
      </c>
      <c r="J11" s="83">
        <v>0</v>
      </c>
      <c r="K11" s="83">
        <v>94.6</v>
      </c>
      <c r="L11" s="83">
        <v>0</v>
      </c>
      <c r="M11" s="78">
        <f t="shared" si="0"/>
        <v>23.300492610837438</v>
      </c>
      <c r="N11" s="78" t="str">
        <f t="shared" si="1"/>
        <v>-</v>
      </c>
      <c r="O11" s="78" t="str">
        <f t="shared" si="1"/>
        <v>-</v>
      </c>
      <c r="P11" s="78">
        <f t="shared" si="1"/>
        <v>23.300492610837438</v>
      </c>
      <c r="Q11" s="28" t="s">
        <v>788</v>
      </c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</row>
    <row r="12" spans="1:150" s="84" customFormat="1" ht="40.5" outlineLevel="1" x14ac:dyDescent="0.25">
      <c r="A12" s="59"/>
      <c r="B12" s="233" t="s">
        <v>561</v>
      </c>
      <c r="C12" s="21">
        <f t="shared" si="2"/>
        <v>6.9</v>
      </c>
      <c r="D12" s="10">
        <v>6.9</v>
      </c>
      <c r="E12" s="21">
        <v>0</v>
      </c>
      <c r="F12" s="21"/>
      <c r="G12" s="83">
        <v>0</v>
      </c>
      <c r="H12" s="83">
        <f t="shared" si="3"/>
        <v>0</v>
      </c>
      <c r="I12" s="83">
        <v>0</v>
      </c>
      <c r="J12" s="83">
        <v>0</v>
      </c>
      <c r="K12" s="83">
        <v>0</v>
      </c>
      <c r="L12" s="83">
        <v>0</v>
      </c>
      <c r="M12" s="78">
        <f t="shared" si="0"/>
        <v>0</v>
      </c>
      <c r="N12" s="78">
        <f t="shared" si="1"/>
        <v>0</v>
      </c>
      <c r="O12" s="78" t="str">
        <f t="shared" si="1"/>
        <v>-</v>
      </c>
      <c r="P12" s="78" t="str">
        <f t="shared" si="1"/>
        <v>-</v>
      </c>
      <c r="Q12" s="323" t="s">
        <v>850</v>
      </c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</row>
    <row r="13" spans="1:150" s="84" customFormat="1" ht="27" outlineLevel="1" x14ac:dyDescent="0.25">
      <c r="A13" s="59"/>
      <c r="B13" s="233" t="s">
        <v>562</v>
      </c>
      <c r="C13" s="21">
        <f t="shared" si="2"/>
        <v>195</v>
      </c>
      <c r="D13" s="10">
        <v>195</v>
      </c>
      <c r="E13" s="21">
        <v>0</v>
      </c>
      <c r="F13" s="21"/>
      <c r="G13" s="83">
        <v>0</v>
      </c>
      <c r="H13" s="83">
        <f t="shared" si="3"/>
        <v>0</v>
      </c>
      <c r="I13" s="83">
        <v>0</v>
      </c>
      <c r="J13" s="83">
        <v>0</v>
      </c>
      <c r="K13" s="83">
        <v>0</v>
      </c>
      <c r="L13" s="83">
        <v>0</v>
      </c>
      <c r="M13" s="78">
        <f t="shared" si="0"/>
        <v>0</v>
      </c>
      <c r="N13" s="78">
        <f t="shared" si="1"/>
        <v>0</v>
      </c>
      <c r="O13" s="78" t="str">
        <f t="shared" si="1"/>
        <v>-</v>
      </c>
      <c r="P13" s="78" t="str">
        <f t="shared" si="1"/>
        <v>-</v>
      </c>
      <c r="Q13" s="323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</row>
    <row r="14" spans="1:150" s="84" customFormat="1" ht="27" hidden="1" outlineLevel="1" x14ac:dyDescent="0.25">
      <c r="A14" s="59"/>
      <c r="B14" s="233" t="s">
        <v>563</v>
      </c>
      <c r="C14" s="21">
        <f t="shared" si="2"/>
        <v>0</v>
      </c>
      <c r="D14" s="10">
        <v>0</v>
      </c>
      <c r="E14" s="21">
        <v>0</v>
      </c>
      <c r="F14" s="21"/>
      <c r="G14" s="83">
        <v>0</v>
      </c>
      <c r="H14" s="83">
        <f t="shared" si="3"/>
        <v>0</v>
      </c>
      <c r="I14" s="83">
        <v>0</v>
      </c>
      <c r="J14" s="83">
        <v>0</v>
      </c>
      <c r="K14" s="83">
        <v>0</v>
      </c>
      <c r="L14" s="83">
        <v>0</v>
      </c>
      <c r="M14" s="78" t="str">
        <f t="shared" si="0"/>
        <v>-</v>
      </c>
      <c r="N14" s="78" t="str">
        <f t="shared" si="1"/>
        <v>-</v>
      </c>
      <c r="O14" s="78" t="str">
        <f t="shared" si="1"/>
        <v>-</v>
      </c>
      <c r="P14" s="78" t="str">
        <f t="shared" si="1"/>
        <v>-</v>
      </c>
      <c r="Q14" s="323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</row>
    <row r="15" spans="1:150" s="84" customFormat="1" ht="42.75" hidden="1" customHeight="1" outlineLevel="1" x14ac:dyDescent="0.25">
      <c r="A15" s="59"/>
      <c r="B15" s="233" t="s">
        <v>564</v>
      </c>
      <c r="C15" s="21">
        <f t="shared" si="2"/>
        <v>0</v>
      </c>
      <c r="D15" s="10">
        <v>0</v>
      </c>
      <c r="E15" s="21"/>
      <c r="F15" s="21"/>
      <c r="G15" s="83"/>
      <c r="H15" s="83">
        <f t="shared" si="3"/>
        <v>0</v>
      </c>
      <c r="I15" s="83"/>
      <c r="J15" s="83">
        <v>0</v>
      </c>
      <c r="K15" s="83"/>
      <c r="L15" s="83"/>
      <c r="M15" s="78" t="str">
        <f t="shared" si="0"/>
        <v>-</v>
      </c>
      <c r="N15" s="78" t="str">
        <f t="shared" si="1"/>
        <v>-</v>
      </c>
      <c r="O15" s="78" t="str">
        <f t="shared" si="1"/>
        <v>-</v>
      </c>
      <c r="P15" s="78" t="str">
        <f t="shared" si="1"/>
        <v>-</v>
      </c>
      <c r="Q15" s="323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</row>
    <row r="16" spans="1:150" s="84" customFormat="1" ht="108" outlineLevel="1" x14ac:dyDescent="0.25">
      <c r="A16" s="59"/>
      <c r="B16" s="233" t="s">
        <v>565</v>
      </c>
      <c r="C16" s="21">
        <f>SUM(D16:G16)</f>
        <v>4286.1000000000004</v>
      </c>
      <c r="D16" s="10">
        <v>4286.1000000000004</v>
      </c>
      <c r="E16" s="21"/>
      <c r="F16" s="21"/>
      <c r="G16" s="83"/>
      <c r="H16" s="83">
        <f t="shared" si="3"/>
        <v>338.6</v>
      </c>
      <c r="I16" s="83">
        <v>338.6</v>
      </c>
      <c r="J16" s="83">
        <v>0</v>
      </c>
      <c r="K16" s="83"/>
      <c r="L16" s="83"/>
      <c r="M16" s="78">
        <f t="shared" si="0"/>
        <v>7.8999556706563068</v>
      </c>
      <c r="N16" s="78">
        <f t="shared" si="1"/>
        <v>7.8999556706563068</v>
      </c>
      <c r="O16" s="78" t="str">
        <f t="shared" si="1"/>
        <v>-</v>
      </c>
      <c r="P16" s="78" t="str">
        <f t="shared" si="1"/>
        <v>-</v>
      </c>
      <c r="Q16" s="28" t="s">
        <v>851</v>
      </c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</row>
    <row r="17" spans="1:150" s="84" customFormat="1" ht="27" outlineLevel="1" x14ac:dyDescent="0.25">
      <c r="A17" s="59"/>
      <c r="B17" s="233" t="s">
        <v>566</v>
      </c>
      <c r="C17" s="21">
        <f t="shared" si="2"/>
        <v>500</v>
      </c>
      <c r="D17" s="10">
        <v>500</v>
      </c>
      <c r="E17" s="21"/>
      <c r="F17" s="21"/>
      <c r="G17" s="83"/>
      <c r="H17" s="83">
        <f t="shared" si="3"/>
        <v>0</v>
      </c>
      <c r="I17" s="83">
        <v>0</v>
      </c>
      <c r="J17" s="83">
        <v>0</v>
      </c>
      <c r="K17" s="83"/>
      <c r="L17" s="83"/>
      <c r="M17" s="78">
        <f t="shared" si="0"/>
        <v>0</v>
      </c>
      <c r="N17" s="78">
        <f t="shared" si="1"/>
        <v>0</v>
      </c>
      <c r="O17" s="78" t="str">
        <f t="shared" si="1"/>
        <v>-</v>
      </c>
      <c r="P17" s="78" t="str">
        <f t="shared" si="1"/>
        <v>-</v>
      </c>
      <c r="Q17" s="28" t="s">
        <v>790</v>
      </c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</row>
    <row r="18" spans="1:150" s="84" customFormat="1" ht="40.5" outlineLevel="1" x14ac:dyDescent="0.25">
      <c r="A18" s="59"/>
      <c r="B18" s="233" t="s">
        <v>567</v>
      </c>
      <c r="C18" s="21">
        <f t="shared" si="2"/>
        <v>612.9</v>
      </c>
      <c r="D18" s="10">
        <v>612.9</v>
      </c>
      <c r="E18" s="21"/>
      <c r="F18" s="21"/>
      <c r="G18" s="83"/>
      <c r="H18" s="83">
        <f t="shared" si="3"/>
        <v>124.5</v>
      </c>
      <c r="I18" s="83">
        <v>124.5</v>
      </c>
      <c r="J18" s="83">
        <v>0</v>
      </c>
      <c r="K18" s="83"/>
      <c r="L18" s="83"/>
      <c r="M18" s="78">
        <f t="shared" si="0"/>
        <v>20.313264806656878</v>
      </c>
      <c r="N18" s="78">
        <f t="shared" si="1"/>
        <v>20.313264806656878</v>
      </c>
      <c r="O18" s="78" t="str">
        <f t="shared" si="1"/>
        <v>-</v>
      </c>
      <c r="P18" s="78" t="str">
        <f t="shared" si="1"/>
        <v>-</v>
      </c>
      <c r="Q18" s="28" t="s">
        <v>791</v>
      </c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2"/>
      <c r="CU18" s="252"/>
      <c r="CV18" s="252"/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  <c r="DL18" s="252"/>
      <c r="DM18" s="252"/>
      <c r="DN18" s="252"/>
      <c r="DO18" s="252"/>
      <c r="DP18" s="252"/>
      <c r="DQ18" s="252"/>
      <c r="DR18" s="252"/>
      <c r="DS18" s="252"/>
      <c r="DT18" s="252"/>
      <c r="DU18" s="252"/>
      <c r="DV18" s="252"/>
      <c r="DW18" s="252"/>
      <c r="DX18" s="252"/>
      <c r="DY18" s="252"/>
      <c r="DZ18" s="252"/>
      <c r="EA18" s="252"/>
      <c r="EB18" s="252"/>
      <c r="EC18" s="252"/>
      <c r="ED18" s="252"/>
      <c r="EE18" s="252"/>
      <c r="EF18" s="252"/>
      <c r="EG18" s="252"/>
      <c r="EH18" s="252"/>
      <c r="EI18" s="252"/>
      <c r="EJ18" s="252"/>
      <c r="EK18" s="252"/>
      <c r="EL18" s="252"/>
      <c r="EM18" s="252"/>
      <c r="EN18" s="252"/>
      <c r="EO18" s="252"/>
      <c r="EP18" s="252"/>
      <c r="EQ18" s="252"/>
      <c r="ER18" s="252"/>
      <c r="ES18" s="252"/>
      <c r="ET18" s="252"/>
    </row>
    <row r="19" spans="1:150" s="84" customFormat="1" ht="67.5" outlineLevel="1" x14ac:dyDescent="0.25">
      <c r="A19" s="59"/>
      <c r="B19" s="233" t="s">
        <v>568</v>
      </c>
      <c r="C19" s="21">
        <f t="shared" si="2"/>
        <v>4725.1000000000004</v>
      </c>
      <c r="D19" s="10">
        <v>4725.1000000000004</v>
      </c>
      <c r="E19" s="21"/>
      <c r="F19" s="21"/>
      <c r="G19" s="83"/>
      <c r="H19" s="83">
        <f t="shared" si="3"/>
        <v>947.1</v>
      </c>
      <c r="I19" s="83">
        <v>947.1</v>
      </c>
      <c r="J19" s="83">
        <v>0</v>
      </c>
      <c r="K19" s="83"/>
      <c r="L19" s="83"/>
      <c r="M19" s="78">
        <f t="shared" si="0"/>
        <v>20.044020232376035</v>
      </c>
      <c r="N19" s="78">
        <f t="shared" si="1"/>
        <v>20.044020232376035</v>
      </c>
      <c r="O19" s="78" t="str">
        <f t="shared" si="1"/>
        <v>-</v>
      </c>
      <c r="P19" s="78" t="str">
        <f t="shared" si="1"/>
        <v>-</v>
      </c>
      <c r="Q19" s="28" t="s">
        <v>792</v>
      </c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2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  <c r="DL19" s="252"/>
      <c r="DM19" s="252"/>
      <c r="DN19" s="252"/>
      <c r="DO19" s="252"/>
      <c r="DP19" s="252"/>
      <c r="DQ19" s="252"/>
      <c r="DR19" s="252"/>
      <c r="DS19" s="252"/>
      <c r="DT19" s="252"/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</row>
    <row r="20" spans="1:150" s="84" customFormat="1" ht="40.5" outlineLevel="1" x14ac:dyDescent="0.25">
      <c r="A20" s="59"/>
      <c r="B20" s="233" t="s">
        <v>569</v>
      </c>
      <c r="C20" s="21">
        <f t="shared" si="2"/>
        <v>40</v>
      </c>
      <c r="D20" s="10">
        <v>40</v>
      </c>
      <c r="E20" s="21"/>
      <c r="F20" s="21"/>
      <c r="G20" s="83"/>
      <c r="H20" s="83">
        <f t="shared" si="3"/>
        <v>0</v>
      </c>
      <c r="I20" s="83">
        <v>0</v>
      </c>
      <c r="J20" s="83">
        <v>0</v>
      </c>
      <c r="K20" s="83"/>
      <c r="L20" s="83"/>
      <c r="M20" s="78">
        <f t="shared" si="0"/>
        <v>0</v>
      </c>
      <c r="N20" s="78">
        <f t="shared" si="1"/>
        <v>0</v>
      </c>
      <c r="O20" s="78" t="str">
        <f t="shared" si="1"/>
        <v>-</v>
      </c>
      <c r="P20" s="78" t="str">
        <f t="shared" si="1"/>
        <v>-</v>
      </c>
      <c r="Q20" s="28" t="s">
        <v>789</v>
      </c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2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</row>
    <row r="21" spans="1:150" s="84" customFormat="1" ht="54" outlineLevel="1" x14ac:dyDescent="0.25">
      <c r="A21" s="59"/>
      <c r="B21" s="233" t="s">
        <v>570</v>
      </c>
      <c r="C21" s="21">
        <f t="shared" si="2"/>
        <v>17</v>
      </c>
      <c r="D21" s="10">
        <v>17</v>
      </c>
      <c r="E21" s="21"/>
      <c r="F21" s="21"/>
      <c r="G21" s="83"/>
      <c r="H21" s="83">
        <f t="shared" si="3"/>
        <v>0</v>
      </c>
      <c r="I21" s="83">
        <v>0</v>
      </c>
      <c r="J21" s="83">
        <v>0</v>
      </c>
      <c r="K21" s="83"/>
      <c r="L21" s="83"/>
      <c r="M21" s="78">
        <f t="shared" si="0"/>
        <v>0</v>
      </c>
      <c r="N21" s="78">
        <f t="shared" si="1"/>
        <v>0</v>
      </c>
      <c r="O21" s="78" t="str">
        <f t="shared" si="1"/>
        <v>-</v>
      </c>
      <c r="P21" s="78" t="str">
        <f t="shared" si="1"/>
        <v>-</v>
      </c>
      <c r="Q21" s="18" t="s">
        <v>800</v>
      </c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</row>
    <row r="22" spans="1:150" s="84" customFormat="1" ht="27" outlineLevel="1" x14ac:dyDescent="0.25">
      <c r="A22" s="59"/>
      <c r="B22" s="233" t="s">
        <v>571</v>
      </c>
      <c r="C22" s="21">
        <f t="shared" si="2"/>
        <v>100</v>
      </c>
      <c r="D22" s="10">
        <v>100</v>
      </c>
      <c r="E22" s="21"/>
      <c r="F22" s="21"/>
      <c r="G22" s="83"/>
      <c r="H22" s="83">
        <f t="shared" si="3"/>
        <v>0</v>
      </c>
      <c r="I22" s="83">
        <v>0</v>
      </c>
      <c r="J22" s="83">
        <v>0</v>
      </c>
      <c r="K22" s="83"/>
      <c r="L22" s="83"/>
      <c r="M22" s="78">
        <f t="shared" si="0"/>
        <v>0</v>
      </c>
      <c r="N22" s="78">
        <f t="shared" si="1"/>
        <v>0</v>
      </c>
      <c r="O22" s="78" t="str">
        <f t="shared" si="1"/>
        <v>-</v>
      </c>
      <c r="P22" s="78" t="str">
        <f t="shared" si="1"/>
        <v>-</v>
      </c>
      <c r="Q22" s="28" t="s">
        <v>801</v>
      </c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</row>
    <row r="23" spans="1:150" s="84" customFormat="1" ht="27" outlineLevel="1" x14ac:dyDescent="0.25">
      <c r="A23" s="59"/>
      <c r="B23" s="233" t="s">
        <v>572</v>
      </c>
      <c r="C23" s="21">
        <f t="shared" si="2"/>
        <v>1568.3</v>
      </c>
      <c r="D23" s="10">
        <v>1568.3</v>
      </c>
      <c r="E23" s="21"/>
      <c r="F23" s="21"/>
      <c r="G23" s="83"/>
      <c r="H23" s="83">
        <f t="shared" si="3"/>
        <v>12.8</v>
      </c>
      <c r="I23" s="83">
        <v>12.8</v>
      </c>
      <c r="J23" s="83">
        <v>0</v>
      </c>
      <c r="K23" s="83"/>
      <c r="L23" s="83"/>
      <c r="M23" s="78">
        <f t="shared" si="0"/>
        <v>0.81617037556589944</v>
      </c>
      <c r="N23" s="78">
        <f t="shared" ref="N23:P27" si="4">IFERROR(I23/D23*100,"-")</f>
        <v>0.81617037556589944</v>
      </c>
      <c r="O23" s="78" t="str">
        <f t="shared" si="4"/>
        <v>-</v>
      </c>
      <c r="P23" s="78" t="str">
        <f t="shared" si="4"/>
        <v>-</v>
      </c>
      <c r="Q23" s="18" t="s">
        <v>777</v>
      </c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  <c r="BH23" s="252"/>
      <c r="BI23" s="252"/>
      <c r="BJ23" s="252"/>
      <c r="BK23" s="252"/>
      <c r="BL23" s="252"/>
      <c r="BM23" s="252"/>
      <c r="BN23" s="252"/>
      <c r="BO23" s="252"/>
      <c r="BP23" s="252"/>
      <c r="BQ23" s="252"/>
      <c r="BR23" s="252"/>
      <c r="BS23" s="252"/>
      <c r="BT23" s="252"/>
      <c r="BU23" s="252"/>
      <c r="BV23" s="252"/>
      <c r="BW23" s="252"/>
      <c r="BX23" s="252"/>
      <c r="BY23" s="252"/>
      <c r="BZ23" s="252"/>
      <c r="CA23" s="252"/>
      <c r="CB23" s="252"/>
      <c r="CC23" s="252"/>
      <c r="CD23" s="252"/>
      <c r="CE23" s="252"/>
      <c r="CF23" s="252"/>
      <c r="CG23" s="252"/>
      <c r="CH23" s="252"/>
      <c r="CI23" s="252"/>
      <c r="CJ23" s="252"/>
      <c r="CK23" s="252"/>
      <c r="CL23" s="252"/>
      <c r="CM23" s="252"/>
      <c r="CN23" s="252"/>
      <c r="CO23" s="252"/>
      <c r="CP23" s="252"/>
      <c r="CQ23" s="252"/>
      <c r="CR23" s="252"/>
      <c r="CS23" s="252"/>
      <c r="CT23" s="252"/>
      <c r="CU23" s="252"/>
      <c r="CV23" s="252"/>
      <c r="CW23" s="252"/>
      <c r="CX23" s="252"/>
      <c r="CY23" s="252"/>
      <c r="CZ23" s="252"/>
      <c r="DA23" s="252"/>
      <c r="DB23" s="252"/>
      <c r="DC23" s="252"/>
      <c r="DD23" s="252"/>
      <c r="DE23" s="252"/>
      <c r="DF23" s="252"/>
      <c r="DG23" s="252"/>
      <c r="DH23" s="252"/>
      <c r="DI23" s="252"/>
      <c r="DJ23" s="252"/>
      <c r="DK23" s="252"/>
      <c r="DL23" s="252"/>
      <c r="DM23" s="252"/>
      <c r="DN23" s="252"/>
      <c r="DO23" s="252"/>
      <c r="DP23" s="252"/>
      <c r="DQ23" s="252"/>
      <c r="DR23" s="252"/>
      <c r="DS23" s="252"/>
      <c r="DT23" s="252"/>
      <c r="DU23" s="252"/>
      <c r="DV23" s="252"/>
      <c r="DW23" s="252"/>
      <c r="DX23" s="252"/>
      <c r="DY23" s="252"/>
      <c r="DZ23" s="252"/>
      <c r="EA23" s="252"/>
      <c r="EB23" s="252"/>
      <c r="EC23" s="252"/>
      <c r="ED23" s="252"/>
      <c r="EE23" s="252"/>
      <c r="EF23" s="252"/>
      <c r="EG23" s="252"/>
      <c r="EH23" s="252"/>
      <c r="EI23" s="252"/>
      <c r="EJ23" s="252"/>
      <c r="EK23" s="252"/>
      <c r="EL23" s="252"/>
      <c r="EM23" s="252"/>
      <c r="EN23" s="252"/>
      <c r="EO23" s="252"/>
      <c r="EP23" s="252"/>
      <c r="EQ23" s="252"/>
      <c r="ER23" s="252"/>
      <c r="ES23" s="252"/>
      <c r="ET23" s="252"/>
    </row>
    <row r="24" spans="1:150" s="242" customFormat="1" ht="24" customHeight="1" x14ac:dyDescent="0.25">
      <c r="A24" s="239"/>
      <c r="B24" s="240" t="s">
        <v>69</v>
      </c>
      <c r="C24" s="241">
        <f>C25</f>
        <v>30158.1</v>
      </c>
      <c r="D24" s="241">
        <f>D25</f>
        <v>29740.199999999997</v>
      </c>
      <c r="E24" s="241">
        <f>E25</f>
        <v>0</v>
      </c>
      <c r="F24" s="241">
        <f>F25</f>
        <v>417.9</v>
      </c>
      <c r="G24" s="236" t="e">
        <f>G25+#REF!+#REF!</f>
        <v>#REF!</v>
      </c>
      <c r="H24" s="236">
        <f>H25</f>
        <v>7323.7</v>
      </c>
      <c r="I24" s="236">
        <f>I25</f>
        <v>7240.4</v>
      </c>
      <c r="J24" s="236">
        <v>0</v>
      </c>
      <c r="K24" s="236">
        <f>K25</f>
        <v>83.3</v>
      </c>
      <c r="L24" s="236" t="e">
        <f>L25+#REF!+#REF!</f>
        <v>#REF!</v>
      </c>
      <c r="M24" s="236">
        <f t="shared" si="0"/>
        <v>24.284354783623638</v>
      </c>
      <c r="N24" s="236">
        <f t="shared" si="4"/>
        <v>24.345498685281203</v>
      </c>
      <c r="O24" s="236" t="str">
        <f t="shared" si="4"/>
        <v>-</v>
      </c>
      <c r="P24" s="236">
        <f t="shared" si="4"/>
        <v>19.932998324958124</v>
      </c>
      <c r="Q24" s="263"/>
      <c r="R24" s="249" t="s">
        <v>804</v>
      </c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  <c r="DD24" s="249"/>
      <c r="DE24" s="249"/>
      <c r="DF24" s="249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</row>
    <row r="25" spans="1:150" s="88" customFormat="1" ht="54" outlineLevel="1" x14ac:dyDescent="0.25">
      <c r="A25" s="87">
        <v>2</v>
      </c>
      <c r="B25" s="73" t="s">
        <v>465</v>
      </c>
      <c r="C25" s="270">
        <f>SUM(D25:G25)</f>
        <v>30158.1</v>
      </c>
      <c r="D25" s="270">
        <f>SUM(D26:D40)</f>
        <v>29740.199999999997</v>
      </c>
      <c r="E25" s="270">
        <f>SUM(E26:E39)</f>
        <v>0</v>
      </c>
      <c r="F25" s="270">
        <f>SUM(F26:F39)</f>
        <v>417.9</v>
      </c>
      <c r="G25" s="35">
        <f>SUM(G26:G39)</f>
        <v>0</v>
      </c>
      <c r="H25" s="35">
        <f>SUM(I25:L25)</f>
        <v>7323.7</v>
      </c>
      <c r="I25" s="35">
        <f>SUM(I26:I40)</f>
        <v>7240.4</v>
      </c>
      <c r="J25" s="35">
        <v>0</v>
      </c>
      <c r="K25" s="35">
        <f>SUM(K26:K40)</f>
        <v>83.3</v>
      </c>
      <c r="L25" s="35">
        <f>SUM(L26:L27)</f>
        <v>0</v>
      </c>
      <c r="M25" s="35">
        <f t="shared" si="0"/>
        <v>24.284354783623638</v>
      </c>
      <c r="N25" s="35">
        <f t="shared" si="4"/>
        <v>24.345498685281203</v>
      </c>
      <c r="O25" s="35" t="str">
        <f t="shared" si="4"/>
        <v>-</v>
      </c>
      <c r="P25" s="35">
        <f t="shared" si="4"/>
        <v>19.932998324958124</v>
      </c>
      <c r="Q25" s="264"/>
      <c r="R25" s="250"/>
      <c r="S25" s="250"/>
      <c r="T25" s="250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/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</row>
    <row r="26" spans="1:150" s="80" customFormat="1" ht="40.5" customHeight="1" outlineLevel="1" x14ac:dyDescent="0.25">
      <c r="A26" s="76"/>
      <c r="B26" s="233" t="s">
        <v>583</v>
      </c>
      <c r="C26" s="22">
        <f>SUM(D26:G26)</f>
        <v>9808.2999999999993</v>
      </c>
      <c r="D26" s="10">
        <v>9808.2999999999993</v>
      </c>
      <c r="E26" s="22">
        <v>0</v>
      </c>
      <c r="F26" s="22">
        <v>0</v>
      </c>
      <c r="G26" s="78">
        <v>0</v>
      </c>
      <c r="H26" s="78">
        <f>SUM(I26:L26)</f>
        <v>2613.5</v>
      </c>
      <c r="I26" s="78">
        <v>2613.5</v>
      </c>
      <c r="J26" s="78">
        <v>0</v>
      </c>
      <c r="K26" s="78">
        <v>0</v>
      </c>
      <c r="L26" s="78">
        <v>0</v>
      </c>
      <c r="M26" s="78">
        <f t="shared" si="0"/>
        <v>26.645799985726377</v>
      </c>
      <c r="N26" s="78">
        <f t="shared" si="4"/>
        <v>26.645799985726377</v>
      </c>
      <c r="O26" s="78" t="str">
        <f t="shared" si="4"/>
        <v>-</v>
      </c>
      <c r="P26" s="78" t="str">
        <f t="shared" si="4"/>
        <v>-</v>
      </c>
      <c r="Q26" s="178" t="s">
        <v>670</v>
      </c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251"/>
      <c r="DZ26" s="251"/>
      <c r="EA26" s="251"/>
      <c r="EB26" s="251"/>
      <c r="EC26" s="251"/>
      <c r="ED26" s="251"/>
      <c r="EE26" s="251"/>
      <c r="EF26" s="251"/>
      <c r="EG26" s="251"/>
      <c r="EH26" s="251"/>
      <c r="EI26" s="251"/>
      <c r="EJ26" s="251"/>
      <c r="EK26" s="251"/>
      <c r="EL26" s="251"/>
      <c r="EM26" s="251"/>
      <c r="EN26" s="251"/>
      <c r="EO26" s="251"/>
      <c r="EP26" s="251"/>
      <c r="EQ26" s="251"/>
      <c r="ER26" s="251"/>
      <c r="ES26" s="251"/>
      <c r="ET26" s="251"/>
    </row>
    <row r="27" spans="1:150" s="80" customFormat="1" ht="30" customHeight="1" outlineLevel="1" x14ac:dyDescent="0.25">
      <c r="A27" s="81"/>
      <c r="B27" s="233" t="s">
        <v>444</v>
      </c>
      <c r="C27" s="22">
        <f>SUM(D27:G27)</f>
        <v>51.5</v>
      </c>
      <c r="D27" s="10">
        <v>51.5</v>
      </c>
      <c r="E27" s="22">
        <f>SUM(E28:E39)</f>
        <v>0</v>
      </c>
      <c r="F27" s="22"/>
      <c r="G27" s="78">
        <v>0</v>
      </c>
      <c r="H27" s="78">
        <f>SUM(I27:L27)</f>
        <v>0</v>
      </c>
      <c r="I27" s="78"/>
      <c r="J27" s="78">
        <v>0</v>
      </c>
      <c r="K27" s="78"/>
      <c r="L27" s="78">
        <v>0</v>
      </c>
      <c r="M27" s="78">
        <f t="shared" si="0"/>
        <v>0</v>
      </c>
      <c r="N27" s="78">
        <f t="shared" si="4"/>
        <v>0</v>
      </c>
      <c r="O27" s="78" t="str">
        <f t="shared" si="4"/>
        <v>-</v>
      </c>
      <c r="P27" s="78" t="str">
        <f t="shared" si="4"/>
        <v>-</v>
      </c>
      <c r="Q27" s="178" t="s">
        <v>772</v>
      </c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  <c r="EF27" s="251"/>
      <c r="EG27" s="251"/>
      <c r="EH27" s="251"/>
      <c r="EI27" s="251"/>
      <c r="EJ27" s="251"/>
      <c r="EK27" s="251"/>
      <c r="EL27" s="251"/>
      <c r="EM27" s="251"/>
      <c r="EN27" s="251"/>
      <c r="EO27" s="251"/>
      <c r="EP27" s="251"/>
      <c r="EQ27" s="251"/>
      <c r="ER27" s="251"/>
      <c r="ES27" s="251"/>
      <c r="ET27" s="251"/>
    </row>
    <row r="28" spans="1:150" s="84" customFormat="1" ht="27" outlineLevel="1" x14ac:dyDescent="0.25">
      <c r="A28" s="82"/>
      <c r="B28" s="233" t="s">
        <v>573</v>
      </c>
      <c r="C28" s="21">
        <f t="shared" ref="C28:C40" si="5">SUM(D28:G28)</f>
        <v>417.9</v>
      </c>
      <c r="D28" s="10"/>
      <c r="E28" s="21">
        <v>0</v>
      </c>
      <c r="F28" s="21">
        <v>417.9</v>
      </c>
      <c r="G28" s="83">
        <v>0</v>
      </c>
      <c r="H28" s="83">
        <f t="shared" ref="H28:H40" si="6">SUM(I28:L28)</f>
        <v>83.3</v>
      </c>
      <c r="I28" s="83">
        <v>0</v>
      </c>
      <c r="J28" s="83">
        <v>0</v>
      </c>
      <c r="K28" s="83">
        <v>83.3</v>
      </c>
      <c r="L28" s="83">
        <v>0</v>
      </c>
      <c r="M28" s="78">
        <f t="shared" ref="M28:M40" si="7">IFERROR(H28/C28*100,"-")</f>
        <v>19.932998324958124</v>
      </c>
      <c r="N28" s="78" t="str">
        <f t="shared" ref="N28:N40" si="8">IFERROR(I28/D28*100,"-")</f>
        <v>-</v>
      </c>
      <c r="O28" s="78" t="str">
        <f t="shared" ref="O28:O39" si="9">IFERROR(J28/E28*100,"-")</f>
        <v>-</v>
      </c>
      <c r="P28" s="78">
        <f t="shared" ref="P28:P39" si="10">IFERROR(K28/F28*100,"-")</f>
        <v>19.932998324958124</v>
      </c>
      <c r="Q28" s="28" t="s">
        <v>773</v>
      </c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252"/>
      <c r="AU28" s="252"/>
      <c r="AV28" s="252"/>
      <c r="AW28" s="252"/>
      <c r="AX28" s="252"/>
      <c r="AY28" s="252"/>
      <c r="AZ28" s="252"/>
      <c r="BA28" s="252"/>
      <c r="BB28" s="252"/>
      <c r="BC28" s="252"/>
      <c r="BD28" s="252"/>
      <c r="BE28" s="252"/>
      <c r="BF28" s="252"/>
      <c r="BG28" s="252"/>
      <c r="BH28" s="252"/>
      <c r="BI28" s="252"/>
      <c r="BJ28" s="252"/>
      <c r="BK28" s="252"/>
      <c r="BL28" s="252"/>
      <c r="BM28" s="252"/>
      <c r="BN28" s="252"/>
      <c r="BO28" s="252"/>
      <c r="BP28" s="252"/>
      <c r="BQ28" s="252"/>
      <c r="BR28" s="252"/>
      <c r="BS28" s="252"/>
      <c r="BT28" s="252"/>
      <c r="BU28" s="252"/>
      <c r="BV28" s="252"/>
      <c r="BW28" s="252"/>
      <c r="BX28" s="252"/>
      <c r="BY28" s="252"/>
      <c r="BZ28" s="252"/>
      <c r="CA28" s="252"/>
      <c r="CB28" s="252"/>
      <c r="CC28" s="252"/>
      <c r="CD28" s="252"/>
      <c r="CE28" s="252"/>
      <c r="CF28" s="252"/>
      <c r="CG28" s="252"/>
      <c r="CH28" s="252"/>
      <c r="CI28" s="252"/>
      <c r="CJ28" s="252"/>
      <c r="CK28" s="252"/>
      <c r="CL28" s="252"/>
      <c r="CM28" s="252"/>
      <c r="CN28" s="252"/>
      <c r="CO28" s="252"/>
      <c r="CP28" s="252"/>
      <c r="CQ28" s="252"/>
      <c r="CR28" s="252"/>
      <c r="CS28" s="252"/>
      <c r="CT28" s="252"/>
      <c r="CU28" s="252"/>
      <c r="CV28" s="252"/>
      <c r="CW28" s="252"/>
      <c r="CX28" s="252"/>
      <c r="CY28" s="252"/>
      <c r="CZ28" s="252"/>
      <c r="DA28" s="252"/>
      <c r="DB28" s="252"/>
      <c r="DC28" s="252"/>
      <c r="DD28" s="252"/>
      <c r="DE28" s="252"/>
      <c r="DF28" s="252"/>
      <c r="DG28" s="252"/>
      <c r="DH28" s="252"/>
      <c r="DI28" s="252"/>
      <c r="DJ28" s="252"/>
      <c r="DK28" s="252"/>
      <c r="DL28" s="252"/>
      <c r="DM28" s="252"/>
      <c r="DN28" s="252"/>
      <c r="DO28" s="252"/>
      <c r="DP28" s="252"/>
      <c r="DQ28" s="252"/>
      <c r="DR28" s="252"/>
      <c r="DS28" s="252"/>
      <c r="DT28" s="252"/>
      <c r="DU28" s="252"/>
      <c r="DV28" s="252"/>
      <c r="DW28" s="252"/>
      <c r="DX28" s="252"/>
      <c r="DY28" s="252"/>
      <c r="DZ28" s="252"/>
      <c r="EA28" s="252"/>
      <c r="EB28" s="252"/>
      <c r="EC28" s="252"/>
      <c r="ED28" s="252"/>
      <c r="EE28" s="252"/>
      <c r="EF28" s="252"/>
      <c r="EG28" s="252"/>
      <c r="EH28" s="252"/>
      <c r="EI28" s="252"/>
      <c r="EJ28" s="252"/>
      <c r="EK28" s="252"/>
      <c r="EL28" s="252"/>
      <c r="EM28" s="252"/>
      <c r="EN28" s="252"/>
      <c r="EO28" s="252"/>
      <c r="EP28" s="252"/>
      <c r="EQ28" s="252"/>
      <c r="ER28" s="252"/>
      <c r="ES28" s="252"/>
      <c r="ET28" s="252"/>
    </row>
    <row r="29" spans="1:150" s="84" customFormat="1" ht="42.75" customHeight="1" outlineLevel="1" x14ac:dyDescent="0.25">
      <c r="A29" s="82"/>
      <c r="B29" s="233" t="s">
        <v>582</v>
      </c>
      <c r="C29" s="21">
        <f t="shared" si="5"/>
        <v>14</v>
      </c>
      <c r="D29" s="10">
        <v>14</v>
      </c>
      <c r="E29" s="21">
        <v>0</v>
      </c>
      <c r="F29" s="21">
        <v>0</v>
      </c>
      <c r="G29" s="83">
        <v>0</v>
      </c>
      <c r="H29" s="83">
        <f t="shared" si="6"/>
        <v>0</v>
      </c>
      <c r="I29" s="83">
        <v>0</v>
      </c>
      <c r="J29" s="83">
        <v>0</v>
      </c>
      <c r="K29" s="83">
        <v>0</v>
      </c>
      <c r="L29" s="83">
        <v>0</v>
      </c>
      <c r="M29" s="78">
        <f t="shared" si="7"/>
        <v>0</v>
      </c>
      <c r="N29" s="78">
        <f t="shared" si="8"/>
        <v>0</v>
      </c>
      <c r="O29" s="78" t="str">
        <f t="shared" si="9"/>
        <v>-</v>
      </c>
      <c r="P29" s="78" t="str">
        <f t="shared" si="10"/>
        <v>-</v>
      </c>
      <c r="Q29" s="324" t="s">
        <v>772</v>
      </c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252"/>
      <c r="AU29" s="252"/>
      <c r="AV29" s="252"/>
      <c r="AW29" s="252"/>
      <c r="AX29" s="252"/>
      <c r="AY29" s="252"/>
      <c r="AZ29" s="252"/>
      <c r="BA29" s="252"/>
      <c r="BB29" s="252"/>
      <c r="BC29" s="252"/>
      <c r="BD29" s="252"/>
      <c r="BE29" s="252"/>
      <c r="BF29" s="252"/>
      <c r="BG29" s="252"/>
      <c r="BH29" s="252"/>
      <c r="BI29" s="252"/>
      <c r="BJ29" s="252"/>
      <c r="BK29" s="252"/>
      <c r="BL29" s="252"/>
      <c r="BM29" s="252"/>
      <c r="BN29" s="252"/>
      <c r="BO29" s="252"/>
      <c r="BP29" s="252"/>
      <c r="BQ29" s="252"/>
      <c r="BR29" s="252"/>
      <c r="BS29" s="252"/>
      <c r="BT29" s="252"/>
      <c r="BU29" s="252"/>
      <c r="BV29" s="252"/>
      <c r="BW29" s="252"/>
      <c r="BX29" s="252"/>
      <c r="BY29" s="252"/>
      <c r="BZ29" s="252"/>
      <c r="CA29" s="252"/>
      <c r="CB29" s="252"/>
      <c r="CC29" s="252"/>
      <c r="CD29" s="252"/>
      <c r="CE29" s="252"/>
      <c r="CF29" s="252"/>
      <c r="CG29" s="252"/>
      <c r="CH29" s="252"/>
      <c r="CI29" s="252"/>
      <c r="CJ29" s="252"/>
      <c r="CK29" s="252"/>
      <c r="CL29" s="252"/>
      <c r="CM29" s="252"/>
      <c r="CN29" s="252"/>
      <c r="CO29" s="252"/>
      <c r="CP29" s="252"/>
      <c r="CQ29" s="252"/>
      <c r="CR29" s="252"/>
      <c r="CS29" s="252"/>
      <c r="CT29" s="252"/>
      <c r="CU29" s="252"/>
      <c r="CV29" s="252"/>
      <c r="CW29" s="252"/>
      <c r="CX29" s="252"/>
      <c r="CY29" s="252"/>
      <c r="CZ29" s="252"/>
      <c r="DA29" s="252"/>
      <c r="DB29" s="252"/>
      <c r="DC29" s="252"/>
      <c r="DD29" s="252"/>
      <c r="DE29" s="252"/>
      <c r="DF29" s="252"/>
      <c r="DG29" s="252"/>
      <c r="DH29" s="252"/>
      <c r="DI29" s="252"/>
      <c r="DJ29" s="252"/>
      <c r="DK29" s="252"/>
      <c r="DL29" s="252"/>
      <c r="DM29" s="252"/>
      <c r="DN29" s="252"/>
      <c r="DO29" s="252"/>
      <c r="DP29" s="252"/>
      <c r="DQ29" s="252"/>
      <c r="DR29" s="252"/>
      <c r="DS29" s="252"/>
      <c r="DT29" s="252"/>
      <c r="DU29" s="252"/>
      <c r="DV29" s="252"/>
      <c r="DW29" s="252"/>
      <c r="DX29" s="252"/>
      <c r="DY29" s="252"/>
      <c r="DZ29" s="252"/>
      <c r="EA29" s="252"/>
      <c r="EB29" s="252"/>
      <c r="EC29" s="252"/>
      <c r="ED29" s="252"/>
      <c r="EE29" s="252"/>
      <c r="EF29" s="252"/>
      <c r="EG29" s="252"/>
      <c r="EH29" s="252"/>
      <c r="EI29" s="252"/>
      <c r="EJ29" s="252"/>
      <c r="EK29" s="252"/>
      <c r="EL29" s="252"/>
      <c r="EM29" s="252"/>
      <c r="EN29" s="252"/>
      <c r="EO29" s="252"/>
      <c r="EP29" s="252"/>
      <c r="EQ29" s="252"/>
      <c r="ER29" s="252"/>
      <c r="ES29" s="252"/>
      <c r="ET29" s="252"/>
    </row>
    <row r="30" spans="1:150" s="84" customFormat="1" ht="30" customHeight="1" outlineLevel="1" x14ac:dyDescent="0.25">
      <c r="A30" s="82"/>
      <c r="B30" s="85" t="s">
        <v>442</v>
      </c>
      <c r="C30" s="21">
        <f t="shared" si="5"/>
        <v>34.9</v>
      </c>
      <c r="D30" s="10">
        <v>34.9</v>
      </c>
      <c r="E30" s="21"/>
      <c r="F30" s="21"/>
      <c r="G30" s="83"/>
      <c r="H30" s="83">
        <f t="shared" si="6"/>
        <v>0</v>
      </c>
      <c r="I30" s="83"/>
      <c r="J30" s="83">
        <v>0</v>
      </c>
      <c r="K30" s="83"/>
      <c r="L30" s="83"/>
      <c r="M30" s="78">
        <f t="shared" si="7"/>
        <v>0</v>
      </c>
      <c r="N30" s="78">
        <f t="shared" si="8"/>
        <v>0</v>
      </c>
      <c r="O30" s="79" t="str">
        <f t="shared" si="9"/>
        <v>-</v>
      </c>
      <c r="P30" s="79" t="str">
        <f t="shared" si="10"/>
        <v>-</v>
      </c>
      <c r="Q30" s="324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2"/>
      <c r="BL30" s="252"/>
      <c r="BM30" s="252"/>
      <c r="BN30" s="252"/>
      <c r="BO30" s="252"/>
      <c r="BP30" s="252"/>
      <c r="BQ30" s="252"/>
      <c r="BR30" s="252"/>
      <c r="BS30" s="252"/>
      <c r="BT30" s="252"/>
      <c r="BU30" s="252"/>
      <c r="BV30" s="252"/>
      <c r="BW30" s="252"/>
      <c r="BX30" s="252"/>
      <c r="BY30" s="252"/>
      <c r="BZ30" s="252"/>
      <c r="CA30" s="252"/>
      <c r="CB30" s="252"/>
      <c r="CC30" s="252"/>
      <c r="CD30" s="252"/>
      <c r="CE30" s="252"/>
      <c r="CF30" s="252"/>
      <c r="CG30" s="252"/>
      <c r="CH30" s="252"/>
      <c r="CI30" s="252"/>
      <c r="CJ30" s="252"/>
      <c r="CK30" s="252"/>
      <c r="CL30" s="252"/>
      <c r="CM30" s="252"/>
      <c r="CN30" s="252"/>
      <c r="CO30" s="252"/>
      <c r="CP30" s="252"/>
      <c r="CQ30" s="252"/>
      <c r="CR30" s="252"/>
      <c r="CS30" s="252"/>
      <c r="CT30" s="252"/>
      <c r="CU30" s="252"/>
      <c r="CV30" s="252"/>
      <c r="CW30" s="252"/>
      <c r="CX30" s="252"/>
      <c r="CY30" s="252"/>
      <c r="CZ30" s="252"/>
      <c r="DA30" s="252"/>
      <c r="DB30" s="252"/>
      <c r="DC30" s="252"/>
      <c r="DD30" s="252"/>
      <c r="DE30" s="252"/>
      <c r="DF30" s="252"/>
      <c r="DG30" s="252"/>
      <c r="DH30" s="252"/>
      <c r="DI30" s="252"/>
      <c r="DJ30" s="252"/>
      <c r="DK30" s="252"/>
      <c r="DL30" s="252"/>
      <c r="DM30" s="252"/>
      <c r="DN30" s="252"/>
      <c r="DO30" s="252"/>
      <c r="DP30" s="252"/>
      <c r="DQ30" s="252"/>
      <c r="DR30" s="252"/>
      <c r="DS30" s="252"/>
      <c r="DT30" s="252"/>
      <c r="DU30" s="252"/>
      <c r="DV30" s="252"/>
      <c r="DW30" s="252"/>
      <c r="DX30" s="252"/>
      <c r="DY30" s="252"/>
      <c r="DZ30" s="252"/>
      <c r="EA30" s="252"/>
      <c r="EB30" s="252"/>
      <c r="EC30" s="252"/>
      <c r="ED30" s="252"/>
      <c r="EE30" s="252"/>
      <c r="EF30" s="252"/>
      <c r="EG30" s="252"/>
      <c r="EH30" s="252"/>
      <c r="EI30" s="252"/>
      <c r="EJ30" s="252"/>
      <c r="EK30" s="252"/>
      <c r="EL30" s="252"/>
      <c r="EM30" s="252"/>
      <c r="EN30" s="252"/>
      <c r="EO30" s="252"/>
      <c r="EP30" s="252"/>
      <c r="EQ30" s="252"/>
      <c r="ER30" s="252"/>
      <c r="ES30" s="252"/>
      <c r="ET30" s="252"/>
    </row>
    <row r="31" spans="1:150" s="84" customFormat="1" hidden="1" outlineLevel="1" x14ac:dyDescent="0.25">
      <c r="A31" s="82"/>
      <c r="B31" s="85" t="s">
        <v>574</v>
      </c>
      <c r="C31" s="21">
        <f t="shared" si="5"/>
        <v>0</v>
      </c>
      <c r="D31" s="10">
        <v>0</v>
      </c>
      <c r="E31" s="21"/>
      <c r="F31" s="21"/>
      <c r="G31" s="83"/>
      <c r="H31" s="83">
        <f t="shared" si="6"/>
        <v>0</v>
      </c>
      <c r="I31" s="83"/>
      <c r="J31" s="83">
        <v>0</v>
      </c>
      <c r="K31" s="83"/>
      <c r="L31" s="83"/>
      <c r="M31" s="78" t="str">
        <f t="shared" si="7"/>
        <v>-</v>
      </c>
      <c r="N31" s="78" t="str">
        <f t="shared" si="8"/>
        <v>-</v>
      </c>
      <c r="O31" s="79" t="str">
        <f t="shared" si="9"/>
        <v>-</v>
      </c>
      <c r="P31" s="79" t="str">
        <f t="shared" si="10"/>
        <v>-</v>
      </c>
      <c r="Q31" s="324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</row>
    <row r="32" spans="1:150" s="84" customFormat="1" ht="45" hidden="1" customHeight="1" outlineLevel="1" x14ac:dyDescent="0.25">
      <c r="A32" s="82"/>
      <c r="B32" s="85" t="s">
        <v>443</v>
      </c>
      <c r="C32" s="21">
        <f t="shared" si="5"/>
        <v>0</v>
      </c>
      <c r="D32" s="10">
        <v>0</v>
      </c>
      <c r="E32" s="21"/>
      <c r="F32" s="21"/>
      <c r="G32" s="83"/>
      <c r="H32" s="83">
        <f t="shared" si="6"/>
        <v>0</v>
      </c>
      <c r="I32" s="83"/>
      <c r="J32" s="83">
        <v>0</v>
      </c>
      <c r="K32" s="83"/>
      <c r="L32" s="83"/>
      <c r="M32" s="78" t="str">
        <f t="shared" si="7"/>
        <v>-</v>
      </c>
      <c r="N32" s="78" t="str">
        <f t="shared" si="8"/>
        <v>-</v>
      </c>
      <c r="O32" s="79" t="str">
        <f t="shared" si="9"/>
        <v>-</v>
      </c>
      <c r="P32" s="79" t="str">
        <f t="shared" si="10"/>
        <v>-</v>
      </c>
      <c r="Q32" s="324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</row>
    <row r="33" spans="1:150" s="84" customFormat="1" ht="94.5" outlineLevel="1" x14ac:dyDescent="0.25">
      <c r="A33" s="82"/>
      <c r="B33" s="85" t="s">
        <v>575</v>
      </c>
      <c r="C33" s="21">
        <f t="shared" si="5"/>
        <v>6746.5</v>
      </c>
      <c r="D33" s="10">
        <v>6746.5</v>
      </c>
      <c r="E33" s="21"/>
      <c r="F33" s="21"/>
      <c r="G33" s="83"/>
      <c r="H33" s="83">
        <f t="shared" si="6"/>
        <v>895.3</v>
      </c>
      <c r="I33" s="83">
        <v>895.3</v>
      </c>
      <c r="J33" s="83">
        <v>0</v>
      </c>
      <c r="K33" s="83"/>
      <c r="L33" s="83"/>
      <c r="M33" s="78">
        <f t="shared" si="7"/>
        <v>13.270584747646927</v>
      </c>
      <c r="N33" s="78">
        <f t="shared" si="8"/>
        <v>13.270584747646927</v>
      </c>
      <c r="O33" s="79" t="str">
        <f t="shared" si="9"/>
        <v>-</v>
      </c>
      <c r="P33" s="79" t="str">
        <f t="shared" si="10"/>
        <v>-</v>
      </c>
      <c r="Q33" s="28" t="s">
        <v>774</v>
      </c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</row>
    <row r="34" spans="1:150" s="84" customFormat="1" ht="54" outlineLevel="1" x14ac:dyDescent="0.25">
      <c r="A34" s="82"/>
      <c r="B34" s="85" t="s">
        <v>576</v>
      </c>
      <c r="C34" s="21">
        <f t="shared" si="5"/>
        <v>613.20000000000005</v>
      </c>
      <c r="D34" s="10">
        <v>613.20000000000005</v>
      </c>
      <c r="E34" s="21"/>
      <c r="F34" s="21"/>
      <c r="G34" s="83"/>
      <c r="H34" s="83">
        <f t="shared" si="6"/>
        <v>164.2</v>
      </c>
      <c r="I34" s="83">
        <v>164.2</v>
      </c>
      <c r="J34" s="83">
        <v>0</v>
      </c>
      <c r="K34" s="83"/>
      <c r="L34" s="83"/>
      <c r="M34" s="78">
        <f t="shared" si="7"/>
        <v>26.777560339204172</v>
      </c>
      <c r="N34" s="78">
        <f t="shared" si="8"/>
        <v>26.777560339204172</v>
      </c>
      <c r="O34" s="79" t="str">
        <f t="shared" si="9"/>
        <v>-</v>
      </c>
      <c r="P34" s="79" t="str">
        <f t="shared" si="10"/>
        <v>-</v>
      </c>
      <c r="Q34" s="28" t="s">
        <v>775</v>
      </c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2"/>
      <c r="BL34" s="252"/>
      <c r="BM34" s="252"/>
      <c r="BN34" s="252"/>
      <c r="BO34" s="252"/>
      <c r="BP34" s="252"/>
      <c r="BQ34" s="252"/>
      <c r="BR34" s="252"/>
      <c r="BS34" s="252"/>
      <c r="BT34" s="252"/>
      <c r="BU34" s="252"/>
      <c r="BV34" s="252"/>
      <c r="BW34" s="252"/>
      <c r="BX34" s="252"/>
      <c r="BY34" s="252"/>
      <c r="BZ34" s="252"/>
      <c r="CA34" s="252"/>
      <c r="CB34" s="252"/>
      <c r="CC34" s="252"/>
      <c r="CD34" s="252"/>
      <c r="CE34" s="252"/>
      <c r="CF34" s="252"/>
      <c r="CG34" s="252"/>
      <c r="CH34" s="252"/>
      <c r="CI34" s="252"/>
      <c r="CJ34" s="252"/>
      <c r="CK34" s="252"/>
      <c r="CL34" s="252"/>
      <c r="CM34" s="252"/>
      <c r="CN34" s="252"/>
      <c r="CO34" s="252"/>
      <c r="CP34" s="252"/>
      <c r="CQ34" s="252"/>
      <c r="CR34" s="252"/>
      <c r="CS34" s="252"/>
      <c r="CT34" s="252"/>
      <c r="CU34" s="252"/>
      <c r="CV34" s="252"/>
      <c r="CW34" s="252"/>
      <c r="CX34" s="252"/>
      <c r="CY34" s="252"/>
      <c r="CZ34" s="252"/>
      <c r="DA34" s="252"/>
      <c r="DB34" s="252"/>
      <c r="DC34" s="252"/>
      <c r="DD34" s="252"/>
      <c r="DE34" s="252"/>
      <c r="DF34" s="252"/>
      <c r="DG34" s="252"/>
      <c r="DH34" s="252"/>
      <c r="DI34" s="252"/>
      <c r="DJ34" s="252"/>
      <c r="DK34" s="252"/>
      <c r="DL34" s="252"/>
      <c r="DM34" s="252"/>
      <c r="DN34" s="252"/>
      <c r="DO34" s="252"/>
      <c r="DP34" s="252"/>
      <c r="DQ34" s="252"/>
      <c r="DR34" s="252"/>
      <c r="DS34" s="252"/>
      <c r="DT34" s="252"/>
      <c r="DU34" s="252"/>
      <c r="DV34" s="252"/>
      <c r="DW34" s="252"/>
      <c r="DX34" s="252"/>
      <c r="DY34" s="252"/>
      <c r="DZ34" s="252"/>
      <c r="EA34" s="252"/>
      <c r="EB34" s="252"/>
      <c r="EC34" s="252"/>
      <c r="ED34" s="252"/>
      <c r="EE34" s="252"/>
      <c r="EF34" s="252"/>
      <c r="EG34" s="252"/>
      <c r="EH34" s="252"/>
      <c r="EI34" s="252"/>
      <c r="EJ34" s="252"/>
      <c r="EK34" s="252"/>
      <c r="EL34" s="252"/>
      <c r="EM34" s="252"/>
      <c r="EN34" s="252"/>
      <c r="EO34" s="252"/>
      <c r="EP34" s="252"/>
      <c r="EQ34" s="252"/>
      <c r="ER34" s="252"/>
      <c r="ES34" s="252"/>
      <c r="ET34" s="252"/>
    </row>
    <row r="35" spans="1:150" s="84" customFormat="1" ht="27" outlineLevel="1" x14ac:dyDescent="0.25">
      <c r="A35" s="82"/>
      <c r="B35" s="85" t="s">
        <v>577</v>
      </c>
      <c r="C35" s="21">
        <f t="shared" si="5"/>
        <v>3112.1</v>
      </c>
      <c r="D35" s="10">
        <v>3112.1</v>
      </c>
      <c r="E35" s="21"/>
      <c r="F35" s="21"/>
      <c r="G35" s="83"/>
      <c r="H35" s="83">
        <f t="shared" si="6"/>
        <v>1524.7</v>
      </c>
      <c r="I35" s="83">
        <v>1524.7</v>
      </c>
      <c r="J35" s="83">
        <v>0</v>
      </c>
      <c r="K35" s="83"/>
      <c r="L35" s="83"/>
      <c r="M35" s="78">
        <f t="shared" si="7"/>
        <v>48.992641624626458</v>
      </c>
      <c r="N35" s="78">
        <f t="shared" si="8"/>
        <v>48.992641624626458</v>
      </c>
      <c r="O35" s="79" t="str">
        <f t="shared" si="9"/>
        <v>-</v>
      </c>
      <c r="P35" s="79" t="str">
        <f t="shared" si="10"/>
        <v>-</v>
      </c>
      <c r="Q35" s="28" t="s">
        <v>934</v>
      </c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2"/>
      <c r="BJ35" s="252"/>
      <c r="BK35" s="252"/>
      <c r="BL35" s="252"/>
      <c r="BM35" s="252"/>
      <c r="BN35" s="252"/>
      <c r="BO35" s="252"/>
      <c r="BP35" s="252"/>
      <c r="BQ35" s="252"/>
      <c r="BR35" s="252"/>
      <c r="BS35" s="252"/>
      <c r="BT35" s="252"/>
      <c r="BU35" s="252"/>
      <c r="BV35" s="252"/>
      <c r="BW35" s="252"/>
      <c r="BX35" s="252"/>
      <c r="BY35" s="252"/>
      <c r="BZ35" s="252"/>
      <c r="CA35" s="252"/>
      <c r="CB35" s="252"/>
      <c r="CC35" s="252"/>
      <c r="CD35" s="252"/>
      <c r="CE35" s="252"/>
      <c r="CF35" s="252"/>
      <c r="CG35" s="252"/>
      <c r="CH35" s="252"/>
      <c r="CI35" s="252"/>
      <c r="CJ35" s="252"/>
      <c r="CK35" s="252"/>
      <c r="CL35" s="252"/>
      <c r="CM35" s="252"/>
      <c r="CN35" s="252"/>
      <c r="CO35" s="252"/>
      <c r="CP35" s="252"/>
      <c r="CQ35" s="252"/>
      <c r="CR35" s="252"/>
      <c r="CS35" s="252"/>
      <c r="CT35" s="252"/>
      <c r="CU35" s="252"/>
      <c r="CV35" s="252"/>
      <c r="CW35" s="252"/>
      <c r="CX35" s="252"/>
      <c r="CY35" s="252"/>
      <c r="CZ35" s="252"/>
      <c r="DA35" s="252"/>
      <c r="DB35" s="252"/>
      <c r="DC35" s="252"/>
      <c r="DD35" s="252"/>
      <c r="DE35" s="252"/>
      <c r="DF35" s="252"/>
      <c r="DG35" s="252"/>
      <c r="DH35" s="252"/>
      <c r="DI35" s="252"/>
      <c r="DJ35" s="252"/>
      <c r="DK35" s="252"/>
      <c r="DL35" s="252"/>
      <c r="DM35" s="252"/>
      <c r="DN35" s="252"/>
      <c r="DO35" s="252"/>
      <c r="DP35" s="252"/>
      <c r="DQ35" s="252"/>
      <c r="DR35" s="252"/>
      <c r="DS35" s="252"/>
      <c r="DT35" s="252"/>
      <c r="DU35" s="252"/>
      <c r="DV35" s="252"/>
      <c r="DW35" s="252"/>
      <c r="DX35" s="252"/>
      <c r="DY35" s="252"/>
      <c r="DZ35" s="252"/>
      <c r="EA35" s="252"/>
      <c r="EB35" s="252"/>
      <c r="EC35" s="252"/>
      <c r="ED35" s="252"/>
      <c r="EE35" s="252"/>
      <c r="EF35" s="252"/>
      <c r="EG35" s="252"/>
      <c r="EH35" s="252"/>
      <c r="EI35" s="252"/>
      <c r="EJ35" s="252"/>
      <c r="EK35" s="252"/>
      <c r="EL35" s="252"/>
      <c r="EM35" s="252"/>
      <c r="EN35" s="252"/>
      <c r="EO35" s="252"/>
      <c r="EP35" s="252"/>
      <c r="EQ35" s="252"/>
      <c r="ER35" s="252"/>
      <c r="ES35" s="252"/>
      <c r="ET35" s="252"/>
    </row>
    <row r="36" spans="1:150" s="84" customFormat="1" ht="54" outlineLevel="1" x14ac:dyDescent="0.25">
      <c r="A36" s="82"/>
      <c r="B36" s="85" t="s">
        <v>578</v>
      </c>
      <c r="C36" s="21">
        <f t="shared" si="5"/>
        <v>7752.5</v>
      </c>
      <c r="D36" s="10">
        <v>7752.5</v>
      </c>
      <c r="E36" s="21"/>
      <c r="F36" s="21"/>
      <c r="G36" s="83"/>
      <c r="H36" s="83">
        <f t="shared" si="6"/>
        <v>2000</v>
      </c>
      <c r="I36" s="83">
        <v>2000</v>
      </c>
      <c r="J36" s="83">
        <v>0</v>
      </c>
      <c r="K36" s="83"/>
      <c r="L36" s="83"/>
      <c r="M36" s="78">
        <f t="shared" si="7"/>
        <v>25.79812963560142</v>
      </c>
      <c r="N36" s="78">
        <f t="shared" si="8"/>
        <v>25.79812963560142</v>
      </c>
      <c r="O36" s="79" t="str">
        <f t="shared" si="9"/>
        <v>-</v>
      </c>
      <c r="P36" s="79" t="str">
        <f t="shared" si="10"/>
        <v>-</v>
      </c>
      <c r="Q36" s="28" t="s">
        <v>776</v>
      </c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2"/>
      <c r="BJ36" s="252"/>
      <c r="BK36" s="252"/>
      <c r="BL36" s="252"/>
      <c r="BM36" s="252"/>
      <c r="BN36" s="252"/>
      <c r="BO36" s="252"/>
      <c r="BP36" s="252"/>
      <c r="BQ36" s="252"/>
      <c r="BR36" s="252"/>
      <c r="BS36" s="252"/>
      <c r="BT36" s="252"/>
      <c r="BU36" s="252"/>
      <c r="BV36" s="252"/>
      <c r="BW36" s="252"/>
      <c r="BX36" s="252"/>
      <c r="BY36" s="252"/>
      <c r="BZ36" s="252"/>
      <c r="CA36" s="252"/>
      <c r="CB36" s="252"/>
      <c r="CC36" s="252"/>
      <c r="CD36" s="252"/>
      <c r="CE36" s="252"/>
      <c r="CF36" s="252"/>
      <c r="CG36" s="252"/>
      <c r="CH36" s="252"/>
      <c r="CI36" s="252"/>
      <c r="CJ36" s="252"/>
      <c r="CK36" s="252"/>
      <c r="CL36" s="252"/>
      <c r="CM36" s="252"/>
      <c r="CN36" s="252"/>
      <c r="CO36" s="252"/>
      <c r="CP36" s="252"/>
      <c r="CQ36" s="252"/>
      <c r="CR36" s="252"/>
      <c r="CS36" s="252"/>
      <c r="CT36" s="252"/>
      <c r="CU36" s="252"/>
      <c r="CV36" s="252"/>
      <c r="CW36" s="252"/>
      <c r="CX36" s="252"/>
      <c r="CY36" s="252"/>
      <c r="CZ36" s="252"/>
      <c r="DA36" s="252"/>
      <c r="DB36" s="252"/>
      <c r="DC36" s="252"/>
      <c r="DD36" s="252"/>
      <c r="DE36" s="252"/>
      <c r="DF36" s="252"/>
      <c r="DG36" s="252"/>
      <c r="DH36" s="252"/>
      <c r="DI36" s="252"/>
      <c r="DJ36" s="252"/>
      <c r="DK36" s="252"/>
      <c r="DL36" s="252"/>
      <c r="DM36" s="252"/>
      <c r="DN36" s="252"/>
      <c r="DO36" s="252"/>
      <c r="DP36" s="252"/>
      <c r="DQ36" s="252"/>
      <c r="DR36" s="252"/>
      <c r="DS36" s="252"/>
      <c r="DT36" s="252"/>
      <c r="DU36" s="252"/>
      <c r="DV36" s="252"/>
      <c r="DW36" s="252"/>
      <c r="DX36" s="252"/>
      <c r="DY36" s="252"/>
      <c r="DZ36" s="252"/>
      <c r="EA36" s="252"/>
      <c r="EB36" s="252"/>
      <c r="EC36" s="252"/>
      <c r="ED36" s="252"/>
      <c r="EE36" s="252"/>
      <c r="EF36" s="252"/>
      <c r="EG36" s="252"/>
      <c r="EH36" s="252"/>
      <c r="EI36" s="252"/>
      <c r="EJ36" s="252"/>
      <c r="EK36" s="252"/>
      <c r="EL36" s="252"/>
      <c r="EM36" s="252"/>
      <c r="EN36" s="252"/>
      <c r="EO36" s="252"/>
      <c r="EP36" s="252"/>
      <c r="EQ36" s="252"/>
      <c r="ER36" s="252"/>
      <c r="ES36" s="252"/>
      <c r="ET36" s="252"/>
    </row>
    <row r="37" spans="1:150" s="84" customFormat="1" ht="54" outlineLevel="1" x14ac:dyDescent="0.25">
      <c r="A37" s="82"/>
      <c r="B37" s="85" t="s">
        <v>579</v>
      </c>
      <c r="C37" s="21">
        <f t="shared" si="5"/>
        <v>128</v>
      </c>
      <c r="D37" s="10">
        <v>128</v>
      </c>
      <c r="E37" s="21"/>
      <c r="F37" s="21"/>
      <c r="G37" s="83"/>
      <c r="H37" s="83">
        <f t="shared" si="6"/>
        <v>30</v>
      </c>
      <c r="I37" s="83">
        <v>30</v>
      </c>
      <c r="J37" s="83">
        <v>0</v>
      </c>
      <c r="K37" s="83"/>
      <c r="L37" s="83"/>
      <c r="M37" s="78">
        <f t="shared" si="7"/>
        <v>23.4375</v>
      </c>
      <c r="N37" s="78">
        <f t="shared" si="8"/>
        <v>23.4375</v>
      </c>
      <c r="O37" s="79" t="str">
        <f t="shared" si="9"/>
        <v>-</v>
      </c>
      <c r="P37" s="79" t="str">
        <f t="shared" si="10"/>
        <v>-</v>
      </c>
      <c r="Q37" s="28" t="s">
        <v>775</v>
      </c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</row>
    <row r="38" spans="1:150" s="84" customFormat="1" ht="27" outlineLevel="1" x14ac:dyDescent="0.25">
      <c r="A38" s="82"/>
      <c r="B38" s="85" t="s">
        <v>580</v>
      </c>
      <c r="C38" s="21">
        <f t="shared" si="5"/>
        <v>100</v>
      </c>
      <c r="D38" s="10">
        <v>100</v>
      </c>
      <c r="E38" s="21"/>
      <c r="F38" s="21"/>
      <c r="G38" s="83"/>
      <c r="H38" s="83">
        <f t="shared" si="6"/>
        <v>0</v>
      </c>
      <c r="I38" s="83">
        <v>0</v>
      </c>
      <c r="J38" s="83">
        <v>0</v>
      </c>
      <c r="K38" s="83"/>
      <c r="L38" s="83"/>
      <c r="M38" s="78">
        <f t="shared" si="7"/>
        <v>0</v>
      </c>
      <c r="N38" s="78">
        <f t="shared" si="8"/>
        <v>0</v>
      </c>
      <c r="O38" s="79" t="str">
        <f t="shared" si="9"/>
        <v>-</v>
      </c>
      <c r="P38" s="79" t="str">
        <f t="shared" si="10"/>
        <v>-</v>
      </c>
      <c r="Q38" s="18" t="s">
        <v>801</v>
      </c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</row>
    <row r="39" spans="1:150" s="84" customFormat="1" ht="27" outlineLevel="1" x14ac:dyDescent="0.25">
      <c r="A39" s="82"/>
      <c r="B39" s="85" t="s">
        <v>581</v>
      </c>
      <c r="C39" s="21">
        <f t="shared" si="5"/>
        <v>879.2</v>
      </c>
      <c r="D39" s="10">
        <v>879.2</v>
      </c>
      <c r="E39" s="21"/>
      <c r="F39" s="21"/>
      <c r="G39" s="83"/>
      <c r="H39" s="83">
        <f t="shared" si="6"/>
        <v>12.7</v>
      </c>
      <c r="I39" s="83">
        <v>12.7</v>
      </c>
      <c r="J39" s="83">
        <v>0</v>
      </c>
      <c r="K39" s="83"/>
      <c r="L39" s="83"/>
      <c r="M39" s="78">
        <f t="shared" si="7"/>
        <v>1.4444949954504092</v>
      </c>
      <c r="N39" s="78">
        <f t="shared" si="8"/>
        <v>1.4444949954504092</v>
      </c>
      <c r="O39" s="79" t="str">
        <f t="shared" si="9"/>
        <v>-</v>
      </c>
      <c r="P39" s="79" t="str">
        <f t="shared" si="10"/>
        <v>-</v>
      </c>
      <c r="Q39" s="28" t="s">
        <v>777</v>
      </c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</row>
    <row r="40" spans="1:150" s="84" customFormat="1" ht="27" outlineLevel="1" x14ac:dyDescent="0.25">
      <c r="A40" s="82"/>
      <c r="B40" s="85" t="s">
        <v>771</v>
      </c>
      <c r="C40" s="21">
        <f t="shared" si="5"/>
        <v>500</v>
      </c>
      <c r="D40" s="10">
        <v>500</v>
      </c>
      <c r="E40" s="21"/>
      <c r="F40" s="21"/>
      <c r="G40" s="83"/>
      <c r="H40" s="83">
        <f t="shared" si="6"/>
        <v>0</v>
      </c>
      <c r="I40" s="83">
        <v>0</v>
      </c>
      <c r="J40" s="83">
        <v>0</v>
      </c>
      <c r="K40" s="83"/>
      <c r="L40" s="83"/>
      <c r="M40" s="78">
        <f t="shared" si="7"/>
        <v>0</v>
      </c>
      <c r="N40" s="78">
        <f t="shared" si="8"/>
        <v>0</v>
      </c>
      <c r="O40" s="79"/>
      <c r="P40" s="79"/>
      <c r="Q40" s="28" t="s">
        <v>819</v>
      </c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2"/>
      <c r="BJ40" s="252"/>
      <c r="BK40" s="252"/>
      <c r="BL40" s="252"/>
      <c r="BM40" s="252"/>
      <c r="BN40" s="252"/>
      <c r="BO40" s="252"/>
      <c r="BP40" s="252"/>
      <c r="BQ40" s="252"/>
      <c r="BR40" s="252"/>
      <c r="BS40" s="252"/>
      <c r="BT40" s="252"/>
      <c r="BU40" s="252"/>
      <c r="BV40" s="252"/>
      <c r="BW40" s="252"/>
      <c r="BX40" s="252"/>
      <c r="BY40" s="252"/>
      <c r="BZ40" s="252"/>
      <c r="CA40" s="252"/>
      <c r="CB40" s="252"/>
      <c r="CC40" s="252"/>
      <c r="CD40" s="252"/>
      <c r="CE40" s="252"/>
      <c r="CF40" s="252"/>
      <c r="CG40" s="252"/>
      <c r="CH40" s="252"/>
      <c r="CI40" s="252"/>
      <c r="CJ40" s="252"/>
      <c r="CK40" s="252"/>
      <c r="CL40" s="252"/>
      <c r="CM40" s="252"/>
      <c r="CN40" s="252"/>
      <c r="CO40" s="252"/>
      <c r="CP40" s="252"/>
      <c r="CQ40" s="252"/>
      <c r="CR40" s="252"/>
      <c r="CS40" s="252"/>
      <c r="CT40" s="252"/>
      <c r="CU40" s="252"/>
      <c r="CV40" s="252"/>
      <c r="CW40" s="252"/>
      <c r="CX40" s="252"/>
      <c r="CY40" s="252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  <c r="DL40" s="252"/>
      <c r="DM40" s="252"/>
      <c r="DN40" s="252"/>
      <c r="DO40" s="252"/>
      <c r="DP40" s="252"/>
      <c r="DQ40" s="252"/>
      <c r="DR40" s="252"/>
      <c r="DS40" s="252"/>
      <c r="DT40" s="252"/>
      <c r="DU40" s="252"/>
      <c r="DV40" s="252"/>
      <c r="DW40" s="252"/>
      <c r="DX40" s="252"/>
      <c r="DY40" s="252"/>
      <c r="DZ40" s="252"/>
      <c r="EA40" s="252"/>
      <c r="EB40" s="252"/>
      <c r="EC40" s="252"/>
      <c r="ED40" s="252"/>
      <c r="EE40" s="252"/>
      <c r="EF40" s="252"/>
      <c r="EG40" s="252"/>
      <c r="EH40" s="252"/>
      <c r="EI40" s="252"/>
      <c r="EJ40" s="252"/>
      <c r="EK40" s="252"/>
      <c r="EL40" s="252"/>
      <c r="EM40" s="252"/>
      <c r="EN40" s="252"/>
      <c r="EO40" s="252"/>
      <c r="EP40" s="252"/>
      <c r="EQ40" s="252"/>
      <c r="ER40" s="252"/>
      <c r="ES40" s="252"/>
      <c r="ET40" s="252"/>
    </row>
    <row r="41" spans="1:150" s="238" customFormat="1" ht="27.75" customHeight="1" x14ac:dyDescent="0.25">
      <c r="A41" s="235"/>
      <c r="B41" s="240" t="s">
        <v>70</v>
      </c>
      <c r="C41" s="241">
        <f>C42</f>
        <v>22268.5</v>
      </c>
      <c r="D41" s="241">
        <f>D42</f>
        <v>21842.7</v>
      </c>
      <c r="E41" s="241">
        <f>E42</f>
        <v>0</v>
      </c>
      <c r="F41" s="241">
        <f>F42</f>
        <v>425.8</v>
      </c>
      <c r="G41" s="236" t="e">
        <f>G42+#REF!+#REF!</f>
        <v>#REF!</v>
      </c>
      <c r="H41" s="236">
        <f>H42</f>
        <v>3581.4539999999997</v>
      </c>
      <c r="I41" s="236">
        <f>I42</f>
        <v>3509.6</v>
      </c>
      <c r="J41" s="236">
        <v>0</v>
      </c>
      <c r="K41" s="236">
        <f>K42</f>
        <v>71.853999999999999</v>
      </c>
      <c r="L41" s="236" t="e">
        <f>L42+#REF!+#REF!</f>
        <v>#REF!</v>
      </c>
      <c r="M41" s="236">
        <f t="shared" ref="M41:P44" si="11">IFERROR(H41/C41*100,"-")</f>
        <v>16.083050048274465</v>
      </c>
      <c r="N41" s="236">
        <f t="shared" si="11"/>
        <v>16.06761068915473</v>
      </c>
      <c r="O41" s="236" t="str">
        <f t="shared" si="11"/>
        <v>-</v>
      </c>
      <c r="P41" s="236">
        <f t="shared" si="11"/>
        <v>16.875058713010802</v>
      </c>
      <c r="Q41" s="265"/>
      <c r="R41" s="253"/>
      <c r="S41" s="253"/>
      <c r="T41" s="253"/>
      <c r="U41" s="253"/>
      <c r="V41" s="253"/>
      <c r="W41" s="253"/>
      <c r="X41" s="253"/>
      <c r="Y41" s="253"/>
      <c r="Z41" s="253"/>
      <c r="AA41" s="253"/>
      <c r="AB41" s="253"/>
      <c r="AC41" s="253"/>
      <c r="AD41" s="253"/>
      <c r="AE41" s="253"/>
      <c r="AF41" s="253"/>
      <c r="AG41" s="253"/>
      <c r="AH41" s="253"/>
      <c r="AI41" s="253"/>
      <c r="AJ41" s="253"/>
      <c r="AK41" s="253"/>
      <c r="AL41" s="253"/>
      <c r="AM41" s="253"/>
      <c r="AN41" s="253"/>
      <c r="AO41" s="253"/>
      <c r="AP41" s="25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  <c r="CY41" s="253"/>
      <c r="CZ41" s="253"/>
      <c r="DA41" s="253"/>
      <c r="DB41" s="253"/>
      <c r="DC41" s="253"/>
      <c r="DD41" s="253"/>
      <c r="DE41" s="253"/>
      <c r="DF41" s="253"/>
      <c r="DG41" s="253"/>
      <c r="DH41" s="253"/>
      <c r="DI41" s="253"/>
      <c r="DJ41" s="253"/>
      <c r="DK41" s="253"/>
      <c r="DL41" s="253"/>
      <c r="DM41" s="253"/>
      <c r="DN41" s="253"/>
      <c r="DO41" s="253"/>
      <c r="DP41" s="253"/>
      <c r="DQ41" s="253"/>
      <c r="DR41" s="253"/>
      <c r="DS41" s="253"/>
      <c r="DT41" s="253"/>
      <c r="DU41" s="253"/>
      <c r="DV41" s="253"/>
      <c r="DW41" s="253"/>
      <c r="DX41" s="253"/>
      <c r="DY41" s="253"/>
      <c r="DZ41" s="253"/>
      <c r="EA41" s="253"/>
      <c r="EB41" s="253"/>
      <c r="EC41" s="253"/>
      <c r="ED41" s="253"/>
      <c r="EE41" s="253"/>
      <c r="EF41" s="253"/>
      <c r="EG41" s="253"/>
      <c r="EH41" s="253"/>
      <c r="EI41" s="253"/>
      <c r="EJ41" s="253"/>
      <c r="EK41" s="253"/>
      <c r="EL41" s="253"/>
      <c r="EM41" s="253"/>
      <c r="EN41" s="253"/>
      <c r="EO41" s="253"/>
      <c r="EP41" s="253"/>
      <c r="EQ41" s="253"/>
      <c r="ER41" s="253"/>
      <c r="ES41" s="253"/>
      <c r="ET41" s="253"/>
    </row>
    <row r="42" spans="1:150" s="88" customFormat="1" ht="54" outlineLevel="1" x14ac:dyDescent="0.25">
      <c r="A42" s="111">
        <v>3</v>
      </c>
      <c r="B42" s="73" t="s">
        <v>466</v>
      </c>
      <c r="C42" s="270">
        <f>SUM(D42:G42)</f>
        <v>22268.5</v>
      </c>
      <c r="D42" s="24">
        <f>SUM(D43:D55)</f>
        <v>21842.7</v>
      </c>
      <c r="E42" s="24">
        <f>SUM(E43:E55)</f>
        <v>0</v>
      </c>
      <c r="F42" s="24">
        <f>SUM(F43:F55)</f>
        <v>425.8</v>
      </c>
      <c r="G42" s="112">
        <f>SUM(G43:G55)</f>
        <v>0</v>
      </c>
      <c r="H42" s="35">
        <f>SUM(I42:L42)</f>
        <v>3581.4539999999997</v>
      </c>
      <c r="I42" s="112">
        <f>SUM(I43:I55)</f>
        <v>3509.6</v>
      </c>
      <c r="J42" s="112">
        <v>0</v>
      </c>
      <c r="K42" s="112">
        <f>SUM(K43:K55)</f>
        <v>71.853999999999999</v>
      </c>
      <c r="L42" s="112">
        <f>SUM(L43:L55)</f>
        <v>0</v>
      </c>
      <c r="M42" s="35">
        <f t="shared" si="11"/>
        <v>16.083050048274465</v>
      </c>
      <c r="N42" s="35">
        <f t="shared" si="11"/>
        <v>16.06761068915473</v>
      </c>
      <c r="O42" s="35" t="str">
        <f t="shared" si="11"/>
        <v>-</v>
      </c>
      <c r="P42" s="35">
        <f t="shared" si="11"/>
        <v>16.875058713010802</v>
      </c>
      <c r="Q42" s="264"/>
      <c r="R42" s="250"/>
      <c r="S42" s="250"/>
      <c r="T42" s="250"/>
      <c r="U42" s="250"/>
      <c r="V42" s="250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0"/>
      <c r="AM42" s="250"/>
      <c r="AN42" s="250"/>
      <c r="AO42" s="250"/>
      <c r="AP42" s="250"/>
      <c r="AQ42" s="250"/>
      <c r="AR42" s="250"/>
      <c r="AS42" s="250"/>
      <c r="AT42" s="250"/>
      <c r="AU42" s="250"/>
      <c r="AV42" s="250"/>
      <c r="AW42" s="250"/>
      <c r="AX42" s="250"/>
      <c r="AY42" s="250"/>
      <c r="AZ42" s="250"/>
      <c r="BA42" s="25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</row>
    <row r="43" spans="1:150" s="80" customFormat="1" ht="27" outlineLevel="1" x14ac:dyDescent="0.25">
      <c r="A43" s="113"/>
      <c r="B43" s="109" t="s">
        <v>583</v>
      </c>
      <c r="C43" s="22">
        <f t="shared" ref="C43:C55" si="12">SUM(D43:G43)</f>
        <v>10666.8</v>
      </c>
      <c r="D43" s="20">
        <v>10666.8</v>
      </c>
      <c r="E43" s="22">
        <v>0</v>
      </c>
      <c r="F43" s="22">
        <v>0</v>
      </c>
      <c r="G43" s="78">
        <v>0</v>
      </c>
      <c r="H43" s="78">
        <f>SUM(I43:L43)</f>
        <v>2801.4</v>
      </c>
      <c r="I43" s="78">
        <v>2801.4</v>
      </c>
      <c r="J43" s="83">
        <v>0</v>
      </c>
      <c r="K43" s="78">
        <v>0</v>
      </c>
      <c r="L43" s="78">
        <v>0</v>
      </c>
      <c r="M43" s="78">
        <f t="shared" si="11"/>
        <v>26.262796715041066</v>
      </c>
      <c r="N43" s="78">
        <f t="shared" si="11"/>
        <v>26.262796715041066</v>
      </c>
      <c r="O43" s="78" t="str">
        <f t="shared" si="11"/>
        <v>-</v>
      </c>
      <c r="P43" s="78" t="str">
        <f t="shared" si="11"/>
        <v>-</v>
      </c>
      <c r="Q43" s="178" t="s">
        <v>602</v>
      </c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1"/>
      <c r="BR43" s="251"/>
      <c r="BS43" s="251"/>
      <c r="BT43" s="251"/>
      <c r="BU43" s="251"/>
      <c r="BV43" s="251"/>
      <c r="BW43" s="251"/>
      <c r="BX43" s="251"/>
      <c r="BY43" s="251"/>
      <c r="BZ43" s="251"/>
      <c r="CA43" s="251"/>
      <c r="CB43" s="251"/>
      <c r="CC43" s="251"/>
      <c r="CD43" s="251"/>
      <c r="CE43" s="251"/>
      <c r="CF43" s="251"/>
      <c r="CG43" s="251"/>
      <c r="CH43" s="251"/>
      <c r="CI43" s="251"/>
      <c r="CJ43" s="251"/>
      <c r="CK43" s="251"/>
      <c r="CL43" s="251"/>
      <c r="CM43" s="251"/>
      <c r="CN43" s="251"/>
      <c r="CO43" s="251"/>
      <c r="CP43" s="251"/>
      <c r="CQ43" s="251"/>
      <c r="CR43" s="251"/>
      <c r="CS43" s="251"/>
      <c r="CT43" s="251"/>
      <c r="CU43" s="251"/>
      <c r="CV43" s="251"/>
      <c r="CW43" s="251"/>
      <c r="CX43" s="251"/>
      <c r="CY43" s="251"/>
      <c r="CZ43" s="251"/>
      <c r="DA43" s="251"/>
      <c r="DB43" s="251"/>
      <c r="DC43" s="251"/>
      <c r="DD43" s="251"/>
      <c r="DE43" s="251"/>
      <c r="DF43" s="251"/>
      <c r="DG43" s="251"/>
      <c r="DH43" s="251"/>
      <c r="DI43" s="251"/>
      <c r="DJ43" s="251"/>
      <c r="DK43" s="251"/>
      <c r="DL43" s="251"/>
      <c r="DM43" s="251"/>
      <c r="DN43" s="251"/>
      <c r="DO43" s="251"/>
      <c r="DP43" s="251"/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51"/>
      <c r="EH43" s="251"/>
      <c r="EI43" s="251"/>
      <c r="EJ43" s="251"/>
      <c r="EK43" s="251"/>
      <c r="EL43" s="251"/>
      <c r="EM43" s="251"/>
      <c r="EN43" s="251"/>
      <c r="EO43" s="251"/>
      <c r="EP43" s="251"/>
      <c r="EQ43" s="251"/>
      <c r="ER43" s="251"/>
      <c r="ES43" s="251"/>
      <c r="ET43" s="251"/>
    </row>
    <row r="44" spans="1:150" s="80" customFormat="1" ht="67.5" outlineLevel="1" x14ac:dyDescent="0.25">
      <c r="A44" s="76"/>
      <c r="B44" s="18" t="s">
        <v>444</v>
      </c>
      <c r="C44" s="22">
        <f t="shared" si="12"/>
        <v>44.9</v>
      </c>
      <c r="D44" s="20">
        <v>44.9</v>
      </c>
      <c r="E44" s="22"/>
      <c r="F44" s="22"/>
      <c r="G44" s="78"/>
      <c r="H44" s="78">
        <f t="shared" ref="H44:H55" si="13">SUM(I44:L44)</f>
        <v>13.5</v>
      </c>
      <c r="I44" s="78">
        <v>13.5</v>
      </c>
      <c r="J44" s="83">
        <v>0</v>
      </c>
      <c r="K44" s="78"/>
      <c r="L44" s="78"/>
      <c r="M44" s="78">
        <f t="shared" si="11"/>
        <v>30.066815144766146</v>
      </c>
      <c r="N44" s="78">
        <f t="shared" si="11"/>
        <v>30.066815144766146</v>
      </c>
      <c r="O44" s="78" t="str">
        <f t="shared" si="11"/>
        <v>-</v>
      </c>
      <c r="P44" s="78" t="str">
        <f t="shared" si="11"/>
        <v>-</v>
      </c>
      <c r="Q44" s="178" t="s">
        <v>603</v>
      </c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1"/>
      <c r="BR44" s="251"/>
      <c r="BS44" s="251"/>
      <c r="BT44" s="251"/>
      <c r="BU44" s="251"/>
      <c r="BV44" s="251"/>
      <c r="BW44" s="251"/>
      <c r="BX44" s="251"/>
      <c r="BY44" s="251"/>
      <c r="BZ44" s="251"/>
      <c r="CA44" s="251"/>
      <c r="CB44" s="251"/>
      <c r="CC44" s="251"/>
      <c r="CD44" s="251"/>
      <c r="CE44" s="251"/>
      <c r="CF44" s="251"/>
      <c r="CG44" s="251"/>
      <c r="CH44" s="251"/>
      <c r="CI44" s="251"/>
      <c r="CJ44" s="251"/>
      <c r="CK44" s="251"/>
      <c r="CL44" s="251"/>
      <c r="CM44" s="251"/>
      <c r="CN44" s="251"/>
      <c r="CO44" s="251"/>
      <c r="CP44" s="251"/>
      <c r="CQ44" s="251"/>
      <c r="CR44" s="251"/>
      <c r="CS44" s="251"/>
      <c r="CT44" s="251"/>
      <c r="CU44" s="251"/>
      <c r="CV44" s="251"/>
      <c r="CW44" s="251"/>
      <c r="CX44" s="251"/>
      <c r="CY44" s="251"/>
      <c r="CZ44" s="251"/>
      <c r="DA44" s="251"/>
      <c r="DB44" s="251"/>
      <c r="DC44" s="251"/>
      <c r="DD44" s="251"/>
      <c r="DE44" s="251"/>
      <c r="DF44" s="251"/>
      <c r="DG44" s="251"/>
      <c r="DH44" s="251"/>
      <c r="DI44" s="251"/>
      <c r="DJ44" s="251"/>
      <c r="DK44" s="251"/>
      <c r="DL44" s="251"/>
      <c r="DM44" s="251"/>
      <c r="DN44" s="251"/>
      <c r="DO44" s="251"/>
      <c r="DP44" s="251"/>
      <c r="DQ44" s="251"/>
      <c r="DR44" s="251"/>
      <c r="DS44" s="251"/>
      <c r="DT44" s="251"/>
      <c r="DU44" s="251"/>
      <c r="DV44" s="251"/>
      <c r="DW44" s="251"/>
      <c r="DX44" s="251"/>
      <c r="DY44" s="251"/>
      <c r="DZ44" s="251"/>
      <c r="EA44" s="251"/>
      <c r="EB44" s="251"/>
      <c r="EC44" s="251"/>
      <c r="ED44" s="251"/>
      <c r="EE44" s="251"/>
      <c r="EF44" s="251"/>
      <c r="EG44" s="251"/>
      <c r="EH44" s="251"/>
      <c r="EI44" s="251"/>
      <c r="EJ44" s="251"/>
      <c r="EK44" s="251"/>
      <c r="EL44" s="251"/>
      <c r="EM44" s="251"/>
      <c r="EN44" s="251"/>
      <c r="EO44" s="251"/>
      <c r="EP44" s="251"/>
      <c r="EQ44" s="251"/>
      <c r="ER44" s="251"/>
      <c r="ES44" s="251"/>
      <c r="ET44" s="251"/>
    </row>
    <row r="45" spans="1:150" s="80" customFormat="1" ht="27" outlineLevel="1" x14ac:dyDescent="0.25">
      <c r="A45" s="76"/>
      <c r="B45" s="109" t="s">
        <v>584</v>
      </c>
      <c r="C45" s="22">
        <f t="shared" si="12"/>
        <v>425.8</v>
      </c>
      <c r="D45" s="20">
        <v>0</v>
      </c>
      <c r="E45" s="22"/>
      <c r="F45" s="22">
        <v>425.8</v>
      </c>
      <c r="G45" s="78"/>
      <c r="H45" s="78">
        <f t="shared" si="13"/>
        <v>71.853999999999999</v>
      </c>
      <c r="I45" s="78"/>
      <c r="J45" s="83">
        <v>0</v>
      </c>
      <c r="K45" s="78">
        <v>71.853999999999999</v>
      </c>
      <c r="L45" s="78"/>
      <c r="M45" s="78">
        <f t="shared" ref="M45:P55" si="14">IFERROR(H45/C45*100,"-")</f>
        <v>16.875058713010802</v>
      </c>
      <c r="N45" s="78" t="str">
        <f t="shared" si="14"/>
        <v>-</v>
      </c>
      <c r="O45" s="78" t="str">
        <f t="shared" si="14"/>
        <v>-</v>
      </c>
      <c r="P45" s="78">
        <f t="shared" si="14"/>
        <v>16.875058713010802</v>
      </c>
      <c r="Q45" s="178" t="s">
        <v>602</v>
      </c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1"/>
      <c r="BR45" s="251"/>
      <c r="BS45" s="251"/>
      <c r="BT45" s="251"/>
      <c r="BU45" s="251"/>
      <c r="BV45" s="251"/>
      <c r="BW45" s="251"/>
      <c r="BX45" s="251"/>
      <c r="BY45" s="251"/>
      <c r="BZ45" s="251"/>
      <c r="CA45" s="251"/>
      <c r="CB45" s="251"/>
      <c r="CC45" s="251"/>
      <c r="CD45" s="251"/>
      <c r="CE45" s="251"/>
      <c r="CF45" s="251"/>
      <c r="CG45" s="251"/>
      <c r="CH45" s="251"/>
      <c r="CI45" s="251"/>
      <c r="CJ45" s="251"/>
      <c r="CK45" s="251"/>
      <c r="CL45" s="251"/>
      <c r="CM45" s="251"/>
      <c r="CN45" s="251"/>
      <c r="CO45" s="251"/>
      <c r="CP45" s="251"/>
      <c r="CQ45" s="251"/>
      <c r="CR45" s="251"/>
      <c r="CS45" s="251"/>
      <c r="CT45" s="251"/>
      <c r="CU45" s="251"/>
      <c r="CV45" s="251"/>
      <c r="CW45" s="251"/>
      <c r="CX45" s="251"/>
      <c r="CY45" s="251"/>
      <c r="CZ45" s="251"/>
      <c r="DA45" s="251"/>
      <c r="DB45" s="251"/>
      <c r="DC45" s="251"/>
      <c r="DD45" s="251"/>
      <c r="DE45" s="251"/>
      <c r="DF45" s="251"/>
      <c r="DG45" s="251"/>
      <c r="DH45" s="251"/>
      <c r="DI45" s="251"/>
      <c r="DJ45" s="251"/>
      <c r="DK45" s="251"/>
      <c r="DL45" s="251"/>
      <c r="DM45" s="251"/>
      <c r="DN45" s="251"/>
      <c r="DO45" s="251"/>
      <c r="DP45" s="251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51"/>
      <c r="EH45" s="251"/>
      <c r="EI45" s="251"/>
      <c r="EJ45" s="251"/>
      <c r="EK45" s="251"/>
      <c r="EL45" s="251"/>
      <c r="EM45" s="251"/>
      <c r="EN45" s="251"/>
      <c r="EO45" s="251"/>
      <c r="EP45" s="251"/>
      <c r="EQ45" s="251"/>
      <c r="ER45" s="251"/>
      <c r="ES45" s="251"/>
      <c r="ET45" s="251"/>
    </row>
    <row r="46" spans="1:150" s="80" customFormat="1" ht="40.5" outlineLevel="1" x14ac:dyDescent="0.25">
      <c r="A46" s="76"/>
      <c r="B46" s="18" t="s">
        <v>582</v>
      </c>
      <c r="C46" s="22">
        <f t="shared" si="12"/>
        <v>17.899999999999999</v>
      </c>
      <c r="D46" s="20">
        <v>17.899999999999999</v>
      </c>
      <c r="E46" s="22"/>
      <c r="F46" s="22"/>
      <c r="G46" s="78"/>
      <c r="H46" s="78">
        <f t="shared" si="13"/>
        <v>0</v>
      </c>
      <c r="I46" s="78">
        <v>0</v>
      </c>
      <c r="J46" s="83">
        <v>0</v>
      </c>
      <c r="K46" s="78"/>
      <c r="L46" s="78"/>
      <c r="M46" s="78">
        <f t="shared" si="14"/>
        <v>0</v>
      </c>
      <c r="N46" s="78">
        <f t="shared" si="14"/>
        <v>0</v>
      </c>
      <c r="O46" s="78" t="str">
        <f t="shared" si="14"/>
        <v>-</v>
      </c>
      <c r="P46" s="78" t="str">
        <f t="shared" si="14"/>
        <v>-</v>
      </c>
      <c r="Q46" s="323" t="s">
        <v>604</v>
      </c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1"/>
      <c r="BR46" s="251"/>
      <c r="BS46" s="251"/>
      <c r="BT46" s="251"/>
      <c r="BU46" s="251"/>
      <c r="BV46" s="251"/>
      <c r="BW46" s="251"/>
      <c r="BX46" s="251"/>
      <c r="BY46" s="251"/>
      <c r="BZ46" s="251"/>
      <c r="CA46" s="251"/>
      <c r="CB46" s="251"/>
      <c r="CC46" s="251"/>
      <c r="CD46" s="251"/>
      <c r="CE46" s="251"/>
      <c r="CF46" s="251"/>
      <c r="CG46" s="251"/>
      <c r="CH46" s="251"/>
      <c r="CI46" s="251"/>
      <c r="CJ46" s="251"/>
      <c r="CK46" s="251"/>
      <c r="CL46" s="251"/>
      <c r="CM46" s="251"/>
      <c r="CN46" s="251"/>
      <c r="CO46" s="251"/>
      <c r="CP46" s="251"/>
      <c r="CQ46" s="251"/>
      <c r="CR46" s="251"/>
      <c r="CS46" s="251"/>
      <c r="CT46" s="251"/>
      <c r="CU46" s="251"/>
      <c r="CV46" s="251"/>
      <c r="CW46" s="251"/>
      <c r="CX46" s="251"/>
      <c r="CY46" s="251"/>
      <c r="CZ46" s="251"/>
      <c r="DA46" s="251"/>
      <c r="DB46" s="251"/>
      <c r="DC46" s="251"/>
      <c r="DD46" s="251"/>
      <c r="DE46" s="251"/>
      <c r="DF46" s="251"/>
      <c r="DG46" s="251"/>
      <c r="DH46" s="251"/>
      <c r="DI46" s="251"/>
      <c r="DJ46" s="251"/>
      <c r="DK46" s="251"/>
      <c r="DL46" s="251"/>
      <c r="DM46" s="251"/>
      <c r="DN46" s="251"/>
      <c r="DO46" s="251"/>
      <c r="DP46" s="251"/>
      <c r="DQ46" s="251"/>
      <c r="DR46" s="251"/>
      <c r="DS46" s="251"/>
      <c r="DT46" s="251"/>
      <c r="DU46" s="251"/>
      <c r="DV46" s="251"/>
      <c r="DW46" s="251"/>
      <c r="DX46" s="251"/>
      <c r="DY46" s="251"/>
      <c r="DZ46" s="251"/>
      <c r="EA46" s="251"/>
      <c r="EB46" s="251"/>
      <c r="EC46" s="251"/>
      <c r="ED46" s="251"/>
      <c r="EE46" s="251"/>
      <c r="EF46" s="251"/>
      <c r="EG46" s="251"/>
      <c r="EH46" s="251"/>
      <c r="EI46" s="251"/>
      <c r="EJ46" s="251"/>
      <c r="EK46" s="251"/>
      <c r="EL46" s="251"/>
      <c r="EM46" s="251"/>
      <c r="EN46" s="251"/>
      <c r="EO46" s="251"/>
      <c r="EP46" s="251"/>
      <c r="EQ46" s="251"/>
      <c r="ER46" s="251"/>
      <c r="ES46" s="251"/>
      <c r="ET46" s="251"/>
    </row>
    <row r="47" spans="1:150" s="80" customFormat="1" ht="27" outlineLevel="1" x14ac:dyDescent="0.25">
      <c r="A47" s="76"/>
      <c r="B47" s="18" t="s">
        <v>442</v>
      </c>
      <c r="C47" s="22">
        <f>SUM(D47:G47)</f>
        <v>49.8</v>
      </c>
      <c r="D47" s="20">
        <v>49.8</v>
      </c>
      <c r="E47" s="22"/>
      <c r="F47" s="22"/>
      <c r="G47" s="78"/>
      <c r="H47" s="78">
        <f>SUM(I47:L47)</f>
        <v>0</v>
      </c>
      <c r="I47" s="78">
        <v>0</v>
      </c>
      <c r="J47" s="83">
        <v>0</v>
      </c>
      <c r="K47" s="78"/>
      <c r="L47" s="78"/>
      <c r="M47" s="78">
        <f>IFERROR(H47/C47*100,"-")</f>
        <v>0</v>
      </c>
      <c r="N47" s="78">
        <f>IFERROR(I47/D47*100,"-")</f>
        <v>0</v>
      </c>
      <c r="O47" s="78" t="str">
        <f>IFERROR(J47/E47*100,"-")</f>
        <v>-</v>
      </c>
      <c r="P47" s="78" t="str">
        <f>IFERROR(K47/F47*100,"-")</f>
        <v>-</v>
      </c>
      <c r="Q47" s="323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1"/>
      <c r="BR47" s="251"/>
      <c r="BS47" s="251"/>
      <c r="BT47" s="251"/>
      <c r="BU47" s="251"/>
      <c r="BV47" s="251"/>
      <c r="BW47" s="251"/>
      <c r="BX47" s="251"/>
      <c r="BY47" s="251"/>
      <c r="BZ47" s="251"/>
      <c r="CA47" s="251"/>
      <c r="CB47" s="251"/>
      <c r="CC47" s="251"/>
      <c r="CD47" s="251"/>
      <c r="CE47" s="251"/>
      <c r="CF47" s="251"/>
      <c r="CG47" s="251"/>
      <c r="CH47" s="251"/>
      <c r="CI47" s="251"/>
      <c r="CJ47" s="251"/>
      <c r="CK47" s="251"/>
      <c r="CL47" s="251"/>
      <c r="CM47" s="251"/>
      <c r="CN47" s="251"/>
      <c r="CO47" s="251"/>
      <c r="CP47" s="251"/>
      <c r="CQ47" s="251"/>
      <c r="CR47" s="251"/>
      <c r="CS47" s="251"/>
      <c r="CT47" s="251"/>
      <c r="CU47" s="251"/>
      <c r="CV47" s="251"/>
      <c r="CW47" s="251"/>
      <c r="CX47" s="251"/>
      <c r="CY47" s="251"/>
      <c r="CZ47" s="251"/>
      <c r="DA47" s="251"/>
      <c r="DB47" s="251"/>
      <c r="DC47" s="251"/>
      <c r="DD47" s="251"/>
      <c r="DE47" s="251"/>
      <c r="DF47" s="251"/>
      <c r="DG47" s="251"/>
      <c r="DH47" s="251"/>
      <c r="DI47" s="251"/>
      <c r="DJ47" s="251"/>
      <c r="DK47" s="251"/>
      <c r="DL47" s="251"/>
      <c r="DM47" s="251"/>
      <c r="DN47" s="251"/>
      <c r="DO47" s="251"/>
      <c r="DP47" s="251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51"/>
      <c r="EH47" s="251"/>
      <c r="EI47" s="251"/>
      <c r="EJ47" s="251"/>
      <c r="EK47" s="251"/>
      <c r="EL47" s="251"/>
      <c r="EM47" s="251"/>
      <c r="EN47" s="251"/>
      <c r="EO47" s="251"/>
      <c r="EP47" s="251"/>
      <c r="EQ47" s="251"/>
      <c r="ER47" s="251"/>
      <c r="ES47" s="251"/>
      <c r="ET47" s="251"/>
    </row>
    <row r="48" spans="1:150" s="80" customFormat="1" ht="94.5" outlineLevel="1" x14ac:dyDescent="0.25">
      <c r="A48" s="76"/>
      <c r="B48" s="18" t="s">
        <v>575</v>
      </c>
      <c r="C48" s="22">
        <f t="shared" si="12"/>
        <v>5616.2</v>
      </c>
      <c r="D48" s="20">
        <v>5616.2</v>
      </c>
      <c r="E48" s="22"/>
      <c r="F48" s="22"/>
      <c r="G48" s="78"/>
      <c r="H48" s="78">
        <f t="shared" si="13"/>
        <v>92.4</v>
      </c>
      <c r="I48" s="78">
        <v>92.4</v>
      </c>
      <c r="J48" s="83">
        <v>0</v>
      </c>
      <c r="K48" s="78"/>
      <c r="L48" s="78"/>
      <c r="M48" s="78">
        <f t="shared" si="14"/>
        <v>1.6452405541113209</v>
      </c>
      <c r="N48" s="78">
        <f t="shared" si="14"/>
        <v>1.6452405541113209</v>
      </c>
      <c r="O48" s="78" t="str">
        <f t="shared" si="14"/>
        <v>-</v>
      </c>
      <c r="P48" s="78" t="str">
        <f t="shared" si="14"/>
        <v>-</v>
      </c>
      <c r="Q48" s="266" t="s">
        <v>607</v>
      </c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1"/>
      <c r="BR48" s="251"/>
      <c r="BS48" s="251"/>
      <c r="BT48" s="251"/>
      <c r="BU48" s="251"/>
      <c r="BV48" s="251"/>
      <c r="BW48" s="251"/>
      <c r="BX48" s="251"/>
      <c r="BY48" s="251"/>
      <c r="BZ48" s="251"/>
      <c r="CA48" s="251"/>
      <c r="CB48" s="251"/>
      <c r="CC48" s="251"/>
      <c r="CD48" s="251"/>
      <c r="CE48" s="251"/>
      <c r="CF48" s="251"/>
      <c r="CG48" s="251"/>
      <c r="CH48" s="251"/>
      <c r="CI48" s="251"/>
      <c r="CJ48" s="251"/>
      <c r="CK48" s="251"/>
      <c r="CL48" s="251"/>
      <c r="CM48" s="251"/>
      <c r="CN48" s="251"/>
      <c r="CO48" s="251"/>
      <c r="CP48" s="251"/>
      <c r="CQ48" s="251"/>
      <c r="CR48" s="251"/>
      <c r="CS48" s="251"/>
      <c r="CT48" s="251"/>
      <c r="CU48" s="251"/>
      <c r="CV48" s="251"/>
      <c r="CW48" s="251"/>
      <c r="CX48" s="251"/>
      <c r="CY48" s="251"/>
      <c r="CZ48" s="251"/>
      <c r="DA48" s="251"/>
      <c r="DB48" s="251"/>
      <c r="DC48" s="251"/>
      <c r="DD48" s="251"/>
      <c r="DE48" s="251"/>
      <c r="DF48" s="251"/>
      <c r="DG48" s="251"/>
      <c r="DH48" s="251"/>
      <c r="DI48" s="251"/>
      <c r="DJ48" s="251"/>
      <c r="DK48" s="251"/>
      <c r="DL48" s="251"/>
      <c r="DM48" s="251"/>
      <c r="DN48" s="251"/>
      <c r="DO48" s="251"/>
      <c r="DP48" s="251"/>
      <c r="DQ48" s="251"/>
      <c r="DR48" s="251"/>
      <c r="DS48" s="251"/>
      <c r="DT48" s="251"/>
      <c r="DU48" s="251"/>
      <c r="DV48" s="251"/>
      <c r="DW48" s="251"/>
      <c r="DX48" s="251"/>
      <c r="DY48" s="251"/>
      <c r="DZ48" s="251"/>
      <c r="EA48" s="251"/>
      <c r="EB48" s="251"/>
      <c r="EC48" s="251"/>
      <c r="ED48" s="251"/>
      <c r="EE48" s="251"/>
      <c r="EF48" s="251"/>
      <c r="EG48" s="251"/>
      <c r="EH48" s="251"/>
      <c r="EI48" s="251"/>
      <c r="EJ48" s="251"/>
      <c r="EK48" s="251"/>
      <c r="EL48" s="251"/>
      <c r="EM48" s="251"/>
      <c r="EN48" s="251"/>
      <c r="EO48" s="251"/>
      <c r="EP48" s="251"/>
      <c r="EQ48" s="251"/>
      <c r="ER48" s="251"/>
      <c r="ES48" s="251"/>
      <c r="ET48" s="251"/>
    </row>
    <row r="49" spans="1:150" s="80" customFormat="1" ht="54" outlineLevel="1" x14ac:dyDescent="0.25">
      <c r="A49" s="76"/>
      <c r="B49" s="18" t="s">
        <v>576</v>
      </c>
      <c r="C49" s="22">
        <f t="shared" si="12"/>
        <v>672.7</v>
      </c>
      <c r="D49" s="20">
        <v>672.7</v>
      </c>
      <c r="E49" s="22"/>
      <c r="F49" s="22"/>
      <c r="G49" s="78"/>
      <c r="H49" s="78">
        <f t="shared" si="13"/>
        <v>169.5</v>
      </c>
      <c r="I49" s="78">
        <v>169.5</v>
      </c>
      <c r="J49" s="83">
        <v>0</v>
      </c>
      <c r="K49" s="78"/>
      <c r="L49" s="78"/>
      <c r="M49" s="78">
        <f t="shared" si="14"/>
        <v>25.196967444626132</v>
      </c>
      <c r="N49" s="78">
        <f t="shared" si="14"/>
        <v>25.196967444626132</v>
      </c>
      <c r="O49" s="78" t="str">
        <f t="shared" si="14"/>
        <v>-</v>
      </c>
      <c r="P49" s="78" t="str">
        <f t="shared" si="14"/>
        <v>-</v>
      </c>
      <c r="Q49" s="266" t="s">
        <v>377</v>
      </c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1"/>
      <c r="BR49" s="251"/>
      <c r="BS49" s="251"/>
      <c r="BT49" s="251"/>
      <c r="BU49" s="251"/>
      <c r="BV49" s="251"/>
      <c r="BW49" s="251"/>
      <c r="BX49" s="251"/>
      <c r="BY49" s="251"/>
      <c r="BZ49" s="251"/>
      <c r="CA49" s="251"/>
      <c r="CB49" s="251"/>
      <c r="CC49" s="251"/>
      <c r="CD49" s="251"/>
      <c r="CE49" s="251"/>
      <c r="CF49" s="251"/>
      <c r="CG49" s="251"/>
      <c r="CH49" s="251"/>
      <c r="CI49" s="251"/>
      <c r="CJ49" s="251"/>
      <c r="CK49" s="251"/>
      <c r="CL49" s="251"/>
      <c r="CM49" s="251"/>
      <c r="CN49" s="251"/>
      <c r="CO49" s="251"/>
      <c r="CP49" s="251"/>
      <c r="CQ49" s="251"/>
      <c r="CR49" s="251"/>
      <c r="CS49" s="251"/>
      <c r="CT49" s="251"/>
      <c r="CU49" s="251"/>
      <c r="CV49" s="251"/>
      <c r="CW49" s="251"/>
      <c r="CX49" s="251"/>
      <c r="CY49" s="251"/>
      <c r="CZ49" s="251"/>
      <c r="DA49" s="251"/>
      <c r="DB49" s="251"/>
      <c r="DC49" s="251"/>
      <c r="DD49" s="251"/>
      <c r="DE49" s="251"/>
      <c r="DF49" s="251"/>
      <c r="DG49" s="251"/>
      <c r="DH49" s="251"/>
      <c r="DI49" s="251"/>
      <c r="DJ49" s="251"/>
      <c r="DK49" s="251"/>
      <c r="DL49" s="251"/>
      <c r="DM49" s="251"/>
      <c r="DN49" s="251"/>
      <c r="DO49" s="251"/>
      <c r="DP49" s="251"/>
      <c r="DQ49" s="251"/>
      <c r="DR49" s="251"/>
      <c r="DS49" s="251"/>
      <c r="DT49" s="251"/>
      <c r="DU49" s="251"/>
      <c r="DV49" s="251"/>
      <c r="DW49" s="251"/>
      <c r="DX49" s="251"/>
      <c r="DY49" s="251"/>
      <c r="DZ49" s="251"/>
      <c r="EA49" s="251"/>
      <c r="EB49" s="251"/>
      <c r="EC49" s="251"/>
      <c r="ED49" s="251"/>
      <c r="EE49" s="251"/>
      <c r="EF49" s="251"/>
      <c r="EG49" s="251"/>
      <c r="EH49" s="251"/>
      <c r="EI49" s="251"/>
      <c r="EJ49" s="251"/>
      <c r="EK49" s="251"/>
      <c r="EL49" s="251"/>
      <c r="EM49" s="251"/>
      <c r="EN49" s="251"/>
      <c r="EO49" s="251"/>
      <c r="EP49" s="251"/>
      <c r="EQ49" s="251"/>
      <c r="ER49" s="251"/>
      <c r="ES49" s="251"/>
      <c r="ET49" s="251"/>
    </row>
    <row r="50" spans="1:150" s="80" customFormat="1" ht="27" outlineLevel="1" x14ac:dyDescent="0.25">
      <c r="A50" s="76"/>
      <c r="B50" s="18" t="s">
        <v>577</v>
      </c>
      <c r="C50" s="22">
        <f t="shared" si="12"/>
        <v>2569</v>
      </c>
      <c r="D50" s="20">
        <v>2569</v>
      </c>
      <c r="E50" s="22"/>
      <c r="F50" s="22"/>
      <c r="G50" s="78"/>
      <c r="H50" s="78">
        <f t="shared" si="13"/>
        <v>404.7</v>
      </c>
      <c r="I50" s="78">
        <v>404.7</v>
      </c>
      <c r="J50" s="83">
        <v>0</v>
      </c>
      <c r="K50" s="78"/>
      <c r="L50" s="78"/>
      <c r="M50" s="78">
        <f t="shared" si="14"/>
        <v>15.753211366290385</v>
      </c>
      <c r="N50" s="78">
        <f t="shared" si="14"/>
        <v>15.753211366290385</v>
      </c>
      <c r="O50" s="78" t="str">
        <f t="shared" si="14"/>
        <v>-</v>
      </c>
      <c r="P50" s="78" t="str">
        <f t="shared" si="14"/>
        <v>-</v>
      </c>
      <c r="Q50" s="178" t="s">
        <v>602</v>
      </c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1"/>
      <c r="BR50" s="251"/>
      <c r="BS50" s="251"/>
      <c r="BT50" s="251"/>
      <c r="BU50" s="251"/>
      <c r="BV50" s="251"/>
      <c r="BW50" s="251"/>
      <c r="BX50" s="251"/>
      <c r="BY50" s="251"/>
      <c r="BZ50" s="251"/>
      <c r="CA50" s="251"/>
      <c r="CB50" s="251"/>
      <c r="CC50" s="251"/>
      <c r="CD50" s="251"/>
      <c r="CE50" s="251"/>
      <c r="CF50" s="251"/>
      <c r="CG50" s="251"/>
      <c r="CH50" s="251"/>
      <c r="CI50" s="251"/>
      <c r="CJ50" s="251"/>
      <c r="CK50" s="251"/>
      <c r="CL50" s="251"/>
      <c r="CM50" s="251"/>
      <c r="CN50" s="251"/>
      <c r="CO50" s="251"/>
      <c r="CP50" s="251"/>
      <c r="CQ50" s="251"/>
      <c r="CR50" s="251"/>
      <c r="CS50" s="251"/>
      <c r="CT50" s="251"/>
      <c r="CU50" s="251"/>
      <c r="CV50" s="251"/>
      <c r="CW50" s="251"/>
      <c r="CX50" s="251"/>
      <c r="CY50" s="251"/>
      <c r="CZ50" s="251"/>
      <c r="DA50" s="251"/>
      <c r="DB50" s="251"/>
      <c r="DC50" s="251"/>
      <c r="DD50" s="251"/>
      <c r="DE50" s="251"/>
      <c r="DF50" s="251"/>
      <c r="DG50" s="251"/>
      <c r="DH50" s="251"/>
      <c r="DI50" s="251"/>
      <c r="DJ50" s="251"/>
      <c r="DK50" s="251"/>
      <c r="DL50" s="251"/>
      <c r="DM50" s="251"/>
      <c r="DN50" s="251"/>
      <c r="DO50" s="251"/>
      <c r="DP50" s="251"/>
      <c r="DQ50" s="251"/>
      <c r="DR50" s="251"/>
      <c r="DS50" s="251"/>
      <c r="DT50" s="251"/>
      <c r="DU50" s="251"/>
      <c r="DV50" s="251"/>
      <c r="DW50" s="251"/>
      <c r="DX50" s="251"/>
      <c r="DY50" s="251"/>
      <c r="DZ50" s="251"/>
      <c r="EA50" s="251"/>
      <c r="EB50" s="251"/>
      <c r="EC50" s="251"/>
      <c r="ED50" s="251"/>
      <c r="EE50" s="251"/>
      <c r="EF50" s="251"/>
      <c r="EG50" s="251"/>
      <c r="EH50" s="251"/>
      <c r="EI50" s="251"/>
      <c r="EJ50" s="251"/>
      <c r="EK50" s="251"/>
      <c r="EL50" s="251"/>
      <c r="EM50" s="251"/>
      <c r="EN50" s="251"/>
      <c r="EO50" s="251"/>
      <c r="EP50" s="251"/>
      <c r="EQ50" s="251"/>
      <c r="ER50" s="251"/>
      <c r="ES50" s="251"/>
      <c r="ET50" s="251"/>
    </row>
    <row r="51" spans="1:150" s="80" customFormat="1" ht="67.5" outlineLevel="1" x14ac:dyDescent="0.25">
      <c r="A51" s="76"/>
      <c r="B51" s="18" t="s">
        <v>578</v>
      </c>
      <c r="C51" s="22">
        <f t="shared" si="12"/>
        <v>130</v>
      </c>
      <c r="D51" s="20">
        <v>130</v>
      </c>
      <c r="E51" s="22"/>
      <c r="F51" s="22"/>
      <c r="G51" s="78"/>
      <c r="H51" s="78">
        <f t="shared" si="13"/>
        <v>15.4</v>
      </c>
      <c r="I51" s="78">
        <v>15.4</v>
      </c>
      <c r="J51" s="83">
        <v>0</v>
      </c>
      <c r="K51" s="78"/>
      <c r="L51" s="78"/>
      <c r="M51" s="78">
        <f t="shared" si="14"/>
        <v>11.846153846153847</v>
      </c>
      <c r="N51" s="78">
        <f t="shared" si="14"/>
        <v>11.846153846153847</v>
      </c>
      <c r="O51" s="78" t="str">
        <f t="shared" si="14"/>
        <v>-</v>
      </c>
      <c r="P51" s="78" t="str">
        <f t="shared" si="14"/>
        <v>-</v>
      </c>
      <c r="Q51" s="178" t="s">
        <v>606</v>
      </c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1"/>
      <c r="BR51" s="251"/>
      <c r="BS51" s="251"/>
      <c r="BT51" s="251"/>
      <c r="BU51" s="251"/>
      <c r="BV51" s="251"/>
      <c r="BW51" s="251"/>
      <c r="BX51" s="251"/>
      <c r="BY51" s="251"/>
      <c r="BZ51" s="251"/>
      <c r="CA51" s="251"/>
      <c r="CB51" s="251"/>
      <c r="CC51" s="251"/>
      <c r="CD51" s="251"/>
      <c r="CE51" s="251"/>
      <c r="CF51" s="251"/>
      <c r="CG51" s="251"/>
      <c r="CH51" s="251"/>
      <c r="CI51" s="251"/>
      <c r="CJ51" s="251"/>
      <c r="CK51" s="251"/>
      <c r="CL51" s="251"/>
      <c r="CM51" s="251"/>
      <c r="CN51" s="251"/>
      <c r="CO51" s="251"/>
      <c r="CP51" s="251"/>
      <c r="CQ51" s="251"/>
      <c r="CR51" s="251"/>
      <c r="CS51" s="251"/>
      <c r="CT51" s="251"/>
      <c r="CU51" s="251"/>
      <c r="CV51" s="251"/>
      <c r="CW51" s="251"/>
      <c r="CX51" s="251"/>
      <c r="CY51" s="251"/>
      <c r="CZ51" s="251"/>
      <c r="DA51" s="251"/>
      <c r="DB51" s="251"/>
      <c r="DC51" s="251"/>
      <c r="DD51" s="251"/>
      <c r="DE51" s="251"/>
      <c r="DF51" s="251"/>
      <c r="DG51" s="251"/>
      <c r="DH51" s="251"/>
      <c r="DI51" s="251"/>
      <c r="DJ51" s="251"/>
      <c r="DK51" s="251"/>
      <c r="DL51" s="251"/>
      <c r="DM51" s="251"/>
      <c r="DN51" s="251"/>
      <c r="DO51" s="251"/>
      <c r="DP51" s="251"/>
      <c r="DQ51" s="251"/>
      <c r="DR51" s="251"/>
      <c r="DS51" s="251"/>
      <c r="DT51" s="251"/>
      <c r="DU51" s="251"/>
      <c r="DV51" s="251"/>
      <c r="DW51" s="251"/>
      <c r="DX51" s="251"/>
      <c r="DY51" s="251"/>
      <c r="DZ51" s="251"/>
      <c r="EA51" s="251"/>
      <c r="EB51" s="251"/>
      <c r="EC51" s="251"/>
      <c r="ED51" s="251"/>
      <c r="EE51" s="251"/>
      <c r="EF51" s="251"/>
      <c r="EG51" s="251"/>
      <c r="EH51" s="251"/>
      <c r="EI51" s="251"/>
      <c r="EJ51" s="251"/>
      <c r="EK51" s="251"/>
      <c r="EL51" s="251"/>
      <c r="EM51" s="251"/>
      <c r="EN51" s="251"/>
      <c r="EO51" s="251"/>
      <c r="EP51" s="251"/>
      <c r="EQ51" s="251"/>
      <c r="ER51" s="251"/>
      <c r="ES51" s="251"/>
      <c r="ET51" s="251"/>
    </row>
    <row r="52" spans="1:150" s="80" customFormat="1" ht="27" outlineLevel="1" x14ac:dyDescent="0.25">
      <c r="A52" s="76"/>
      <c r="B52" s="18" t="s">
        <v>579</v>
      </c>
      <c r="C52" s="22">
        <f t="shared" si="12"/>
        <v>139.4</v>
      </c>
      <c r="D52" s="20">
        <v>139.4</v>
      </c>
      <c r="E52" s="22"/>
      <c r="F52" s="22"/>
      <c r="G52" s="78"/>
      <c r="H52" s="78">
        <f t="shared" si="13"/>
        <v>0</v>
      </c>
      <c r="I52" s="78">
        <v>0</v>
      </c>
      <c r="J52" s="83">
        <v>0</v>
      </c>
      <c r="K52" s="78"/>
      <c r="L52" s="78"/>
      <c r="M52" s="78">
        <f t="shared" si="14"/>
        <v>0</v>
      </c>
      <c r="N52" s="78">
        <f t="shared" si="14"/>
        <v>0</v>
      </c>
      <c r="O52" s="78" t="str">
        <f t="shared" si="14"/>
        <v>-</v>
      </c>
      <c r="P52" s="78" t="str">
        <f t="shared" si="14"/>
        <v>-</v>
      </c>
      <c r="Q52" s="178" t="s">
        <v>605</v>
      </c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1"/>
      <c r="BR52" s="251"/>
      <c r="BS52" s="251"/>
      <c r="BT52" s="251"/>
      <c r="BU52" s="251"/>
      <c r="BV52" s="251"/>
      <c r="BW52" s="251"/>
      <c r="BX52" s="251"/>
      <c r="BY52" s="251"/>
      <c r="BZ52" s="251"/>
      <c r="CA52" s="251"/>
      <c r="CB52" s="251"/>
      <c r="CC52" s="251"/>
      <c r="CD52" s="251"/>
      <c r="CE52" s="251"/>
      <c r="CF52" s="251"/>
      <c r="CG52" s="251"/>
      <c r="CH52" s="251"/>
      <c r="CI52" s="251"/>
      <c r="CJ52" s="251"/>
      <c r="CK52" s="251"/>
      <c r="CL52" s="251"/>
      <c r="CM52" s="251"/>
      <c r="CN52" s="251"/>
      <c r="CO52" s="251"/>
      <c r="CP52" s="251"/>
      <c r="CQ52" s="251"/>
      <c r="CR52" s="251"/>
      <c r="CS52" s="251"/>
      <c r="CT52" s="251"/>
      <c r="CU52" s="251"/>
      <c r="CV52" s="251"/>
      <c r="CW52" s="251"/>
      <c r="CX52" s="251"/>
      <c r="CY52" s="251"/>
      <c r="CZ52" s="251"/>
      <c r="DA52" s="251"/>
      <c r="DB52" s="251"/>
      <c r="DC52" s="251"/>
      <c r="DD52" s="251"/>
      <c r="DE52" s="251"/>
      <c r="DF52" s="251"/>
      <c r="DG52" s="251"/>
      <c r="DH52" s="251"/>
      <c r="DI52" s="251"/>
      <c r="DJ52" s="251"/>
      <c r="DK52" s="251"/>
      <c r="DL52" s="251"/>
      <c r="DM52" s="251"/>
      <c r="DN52" s="251"/>
      <c r="DO52" s="251"/>
      <c r="DP52" s="251"/>
      <c r="DQ52" s="251"/>
      <c r="DR52" s="251"/>
      <c r="DS52" s="251"/>
      <c r="DT52" s="251"/>
      <c r="DU52" s="251"/>
      <c r="DV52" s="251"/>
      <c r="DW52" s="251"/>
      <c r="DX52" s="251"/>
      <c r="DY52" s="251"/>
      <c r="DZ52" s="251"/>
      <c r="EA52" s="251"/>
      <c r="EB52" s="251"/>
      <c r="EC52" s="251"/>
      <c r="ED52" s="251"/>
      <c r="EE52" s="251"/>
      <c r="EF52" s="251"/>
      <c r="EG52" s="251"/>
      <c r="EH52" s="251"/>
      <c r="EI52" s="251"/>
      <c r="EJ52" s="251"/>
      <c r="EK52" s="251"/>
      <c r="EL52" s="251"/>
      <c r="EM52" s="251"/>
      <c r="EN52" s="251"/>
      <c r="EO52" s="251"/>
      <c r="EP52" s="251"/>
      <c r="EQ52" s="251"/>
      <c r="ER52" s="251"/>
      <c r="ES52" s="251"/>
      <c r="ET52" s="251"/>
    </row>
    <row r="53" spans="1:150" s="80" customFormat="1" ht="81" outlineLevel="1" x14ac:dyDescent="0.25">
      <c r="A53" s="76"/>
      <c r="B53" s="18" t="s">
        <v>580</v>
      </c>
      <c r="C53" s="22">
        <f t="shared" si="12"/>
        <v>100</v>
      </c>
      <c r="D53" s="20">
        <v>100</v>
      </c>
      <c r="E53" s="22"/>
      <c r="F53" s="22"/>
      <c r="G53" s="78"/>
      <c r="H53" s="78">
        <f t="shared" si="13"/>
        <v>0</v>
      </c>
      <c r="I53" s="78">
        <v>0</v>
      </c>
      <c r="J53" s="83">
        <v>0</v>
      </c>
      <c r="K53" s="78"/>
      <c r="L53" s="78"/>
      <c r="M53" s="78">
        <f t="shared" si="14"/>
        <v>0</v>
      </c>
      <c r="N53" s="78">
        <f t="shared" si="14"/>
        <v>0</v>
      </c>
      <c r="O53" s="78" t="str">
        <f t="shared" si="14"/>
        <v>-</v>
      </c>
      <c r="P53" s="78" t="str">
        <f t="shared" si="14"/>
        <v>-</v>
      </c>
      <c r="Q53" s="178" t="s">
        <v>608</v>
      </c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1"/>
      <c r="AY53" s="251"/>
      <c r="AZ53" s="251"/>
      <c r="BA53" s="251"/>
      <c r="BB53" s="251"/>
      <c r="BC53" s="251"/>
      <c r="BD53" s="251"/>
      <c r="BE53" s="251"/>
      <c r="BF53" s="251"/>
      <c r="BG53" s="251"/>
      <c r="BH53" s="251"/>
      <c r="BI53" s="251"/>
      <c r="BJ53" s="251"/>
      <c r="BK53" s="251"/>
      <c r="BL53" s="251"/>
      <c r="BM53" s="251"/>
      <c r="BN53" s="251"/>
      <c r="BO53" s="251"/>
      <c r="BP53" s="251"/>
      <c r="BQ53" s="251"/>
      <c r="BR53" s="251"/>
      <c r="BS53" s="251"/>
      <c r="BT53" s="251"/>
      <c r="BU53" s="251"/>
      <c r="BV53" s="251"/>
      <c r="BW53" s="251"/>
      <c r="BX53" s="251"/>
      <c r="BY53" s="251"/>
      <c r="BZ53" s="251"/>
      <c r="CA53" s="251"/>
      <c r="CB53" s="251"/>
      <c r="CC53" s="251"/>
      <c r="CD53" s="251"/>
      <c r="CE53" s="251"/>
      <c r="CF53" s="251"/>
      <c r="CG53" s="251"/>
      <c r="CH53" s="251"/>
      <c r="CI53" s="251"/>
      <c r="CJ53" s="251"/>
      <c r="CK53" s="251"/>
      <c r="CL53" s="251"/>
      <c r="CM53" s="251"/>
      <c r="CN53" s="251"/>
      <c r="CO53" s="251"/>
      <c r="CP53" s="251"/>
      <c r="CQ53" s="251"/>
      <c r="CR53" s="251"/>
      <c r="CS53" s="251"/>
      <c r="CT53" s="251"/>
      <c r="CU53" s="251"/>
      <c r="CV53" s="251"/>
      <c r="CW53" s="251"/>
      <c r="CX53" s="251"/>
      <c r="CY53" s="251"/>
      <c r="CZ53" s="251"/>
      <c r="DA53" s="251"/>
      <c r="DB53" s="251"/>
      <c r="DC53" s="251"/>
      <c r="DD53" s="251"/>
      <c r="DE53" s="251"/>
      <c r="DF53" s="251"/>
      <c r="DG53" s="251"/>
      <c r="DH53" s="251"/>
      <c r="DI53" s="251"/>
      <c r="DJ53" s="251"/>
      <c r="DK53" s="251"/>
      <c r="DL53" s="251"/>
      <c r="DM53" s="251"/>
      <c r="DN53" s="251"/>
      <c r="DO53" s="251"/>
      <c r="DP53" s="251"/>
      <c r="DQ53" s="251"/>
      <c r="DR53" s="251"/>
      <c r="DS53" s="251"/>
      <c r="DT53" s="251"/>
      <c r="DU53" s="251"/>
      <c r="DV53" s="251"/>
      <c r="DW53" s="251"/>
      <c r="DX53" s="251"/>
      <c r="DY53" s="251"/>
      <c r="DZ53" s="251"/>
      <c r="EA53" s="251"/>
      <c r="EB53" s="251"/>
      <c r="EC53" s="251"/>
      <c r="ED53" s="251"/>
      <c r="EE53" s="251"/>
      <c r="EF53" s="251"/>
      <c r="EG53" s="251"/>
      <c r="EH53" s="251"/>
      <c r="EI53" s="251"/>
      <c r="EJ53" s="251"/>
      <c r="EK53" s="251"/>
      <c r="EL53" s="251"/>
      <c r="EM53" s="251"/>
      <c r="EN53" s="251"/>
      <c r="EO53" s="251"/>
      <c r="EP53" s="251"/>
      <c r="EQ53" s="251"/>
      <c r="ER53" s="251"/>
      <c r="ES53" s="251"/>
      <c r="ET53" s="251"/>
    </row>
    <row r="54" spans="1:150" s="80" customFormat="1" ht="27" outlineLevel="1" x14ac:dyDescent="0.25">
      <c r="A54" s="76"/>
      <c r="B54" s="18" t="s">
        <v>585</v>
      </c>
      <c r="C54" s="22">
        <f t="shared" si="12"/>
        <v>1336</v>
      </c>
      <c r="D54" s="20">
        <v>1336</v>
      </c>
      <c r="E54" s="22"/>
      <c r="F54" s="22"/>
      <c r="G54" s="78"/>
      <c r="H54" s="78">
        <f t="shared" si="13"/>
        <v>12.7</v>
      </c>
      <c r="I54" s="78">
        <v>12.7</v>
      </c>
      <c r="J54" s="83">
        <v>0</v>
      </c>
      <c r="K54" s="78"/>
      <c r="L54" s="78"/>
      <c r="M54" s="78">
        <f t="shared" si="14"/>
        <v>0.95059880239520955</v>
      </c>
      <c r="N54" s="78">
        <f t="shared" si="14"/>
        <v>0.95059880239520955</v>
      </c>
      <c r="O54" s="78" t="str">
        <f t="shared" si="14"/>
        <v>-</v>
      </c>
      <c r="P54" s="78" t="str">
        <f t="shared" si="14"/>
        <v>-</v>
      </c>
      <c r="Q54" s="178" t="s">
        <v>803</v>
      </c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1"/>
      <c r="AY54" s="251"/>
      <c r="AZ54" s="251"/>
      <c r="BA54" s="251"/>
      <c r="BB54" s="251"/>
      <c r="BC54" s="251"/>
      <c r="BD54" s="251"/>
      <c r="BE54" s="251"/>
      <c r="BF54" s="251"/>
      <c r="BG54" s="251"/>
      <c r="BH54" s="251"/>
      <c r="BI54" s="251"/>
      <c r="BJ54" s="251"/>
      <c r="BK54" s="251"/>
      <c r="BL54" s="251"/>
      <c r="BM54" s="251"/>
      <c r="BN54" s="251"/>
      <c r="BO54" s="251"/>
      <c r="BP54" s="251"/>
      <c r="BQ54" s="251"/>
      <c r="BR54" s="251"/>
      <c r="BS54" s="251"/>
      <c r="BT54" s="251"/>
      <c r="BU54" s="251"/>
      <c r="BV54" s="251"/>
      <c r="BW54" s="251"/>
      <c r="BX54" s="251"/>
      <c r="BY54" s="251"/>
      <c r="BZ54" s="251"/>
      <c r="CA54" s="251"/>
      <c r="CB54" s="251"/>
      <c r="CC54" s="251"/>
      <c r="CD54" s="251"/>
      <c r="CE54" s="251"/>
      <c r="CF54" s="251"/>
      <c r="CG54" s="251"/>
      <c r="CH54" s="251"/>
      <c r="CI54" s="251"/>
      <c r="CJ54" s="251"/>
      <c r="CK54" s="251"/>
      <c r="CL54" s="251"/>
      <c r="CM54" s="251"/>
      <c r="CN54" s="251"/>
      <c r="CO54" s="251"/>
      <c r="CP54" s="251"/>
      <c r="CQ54" s="251"/>
      <c r="CR54" s="251"/>
      <c r="CS54" s="251"/>
      <c r="CT54" s="251"/>
      <c r="CU54" s="251"/>
      <c r="CV54" s="251"/>
      <c r="CW54" s="251"/>
      <c r="CX54" s="251"/>
      <c r="CY54" s="251"/>
      <c r="CZ54" s="251"/>
      <c r="DA54" s="251"/>
      <c r="DB54" s="251"/>
      <c r="DC54" s="251"/>
      <c r="DD54" s="251"/>
      <c r="DE54" s="251"/>
      <c r="DF54" s="251"/>
      <c r="DG54" s="251"/>
      <c r="DH54" s="251"/>
      <c r="DI54" s="251"/>
      <c r="DJ54" s="251"/>
      <c r="DK54" s="251"/>
      <c r="DL54" s="251"/>
      <c r="DM54" s="251"/>
      <c r="DN54" s="251"/>
      <c r="DO54" s="251"/>
      <c r="DP54" s="251"/>
      <c r="DQ54" s="251"/>
      <c r="DR54" s="251"/>
      <c r="DS54" s="251"/>
      <c r="DT54" s="251"/>
      <c r="DU54" s="251"/>
      <c r="DV54" s="251"/>
      <c r="DW54" s="251"/>
      <c r="DX54" s="251"/>
      <c r="DY54" s="251"/>
      <c r="DZ54" s="251"/>
      <c r="EA54" s="251"/>
      <c r="EB54" s="251"/>
      <c r="EC54" s="251"/>
      <c r="ED54" s="251"/>
      <c r="EE54" s="251"/>
      <c r="EF54" s="251"/>
      <c r="EG54" s="251"/>
      <c r="EH54" s="251"/>
      <c r="EI54" s="251"/>
      <c r="EJ54" s="251"/>
      <c r="EK54" s="251"/>
      <c r="EL54" s="251"/>
      <c r="EM54" s="251"/>
      <c r="EN54" s="251"/>
      <c r="EO54" s="251"/>
      <c r="EP54" s="251"/>
      <c r="EQ54" s="251"/>
      <c r="ER54" s="251"/>
      <c r="ES54" s="251"/>
      <c r="ET54" s="251"/>
    </row>
    <row r="55" spans="1:150" s="80" customFormat="1" ht="27" outlineLevel="1" x14ac:dyDescent="0.25">
      <c r="A55" s="76"/>
      <c r="B55" s="18" t="s">
        <v>586</v>
      </c>
      <c r="C55" s="22">
        <f t="shared" si="12"/>
        <v>500</v>
      </c>
      <c r="D55" s="20">
        <v>500</v>
      </c>
      <c r="E55" s="22"/>
      <c r="F55" s="22"/>
      <c r="G55" s="78"/>
      <c r="H55" s="78">
        <f t="shared" si="13"/>
        <v>0</v>
      </c>
      <c r="I55" s="78">
        <v>0</v>
      </c>
      <c r="J55" s="78">
        <v>0</v>
      </c>
      <c r="K55" s="78"/>
      <c r="L55" s="78"/>
      <c r="M55" s="78">
        <f t="shared" si="14"/>
        <v>0</v>
      </c>
      <c r="N55" s="78">
        <f t="shared" si="14"/>
        <v>0</v>
      </c>
      <c r="O55" s="78" t="str">
        <f t="shared" si="14"/>
        <v>-</v>
      </c>
      <c r="P55" s="78" t="str">
        <f t="shared" si="14"/>
        <v>-</v>
      </c>
      <c r="Q55" s="178" t="s">
        <v>785</v>
      </c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1"/>
      <c r="AY55" s="251"/>
      <c r="AZ55" s="251"/>
      <c r="BA55" s="251"/>
      <c r="BB55" s="251"/>
      <c r="BC55" s="251"/>
      <c r="BD55" s="251"/>
      <c r="BE55" s="251"/>
      <c r="BF55" s="251"/>
      <c r="BG55" s="251"/>
      <c r="BH55" s="251"/>
      <c r="BI55" s="251"/>
      <c r="BJ55" s="251"/>
      <c r="BK55" s="251"/>
      <c r="BL55" s="251"/>
      <c r="BM55" s="251"/>
      <c r="BN55" s="251"/>
      <c r="BO55" s="251"/>
      <c r="BP55" s="251"/>
      <c r="BQ55" s="251"/>
      <c r="BR55" s="251"/>
      <c r="BS55" s="251"/>
      <c r="BT55" s="251"/>
      <c r="BU55" s="251"/>
      <c r="BV55" s="251"/>
      <c r="BW55" s="251"/>
      <c r="BX55" s="251"/>
      <c r="BY55" s="251"/>
      <c r="BZ55" s="251"/>
      <c r="CA55" s="251"/>
      <c r="CB55" s="251"/>
      <c r="CC55" s="251"/>
      <c r="CD55" s="251"/>
      <c r="CE55" s="251"/>
      <c r="CF55" s="251"/>
      <c r="CG55" s="251"/>
      <c r="CH55" s="251"/>
      <c r="CI55" s="251"/>
      <c r="CJ55" s="251"/>
      <c r="CK55" s="251"/>
      <c r="CL55" s="251"/>
      <c r="CM55" s="251"/>
      <c r="CN55" s="251"/>
      <c r="CO55" s="251"/>
      <c r="CP55" s="251"/>
      <c r="CQ55" s="251"/>
      <c r="CR55" s="251"/>
      <c r="CS55" s="251"/>
      <c r="CT55" s="251"/>
      <c r="CU55" s="251"/>
      <c r="CV55" s="251"/>
      <c r="CW55" s="251"/>
      <c r="CX55" s="251"/>
      <c r="CY55" s="251"/>
      <c r="CZ55" s="251"/>
      <c r="DA55" s="251"/>
      <c r="DB55" s="251"/>
      <c r="DC55" s="251"/>
      <c r="DD55" s="251"/>
      <c r="DE55" s="251"/>
      <c r="DF55" s="251"/>
      <c r="DG55" s="251"/>
      <c r="DH55" s="251"/>
      <c r="DI55" s="251"/>
      <c r="DJ55" s="251"/>
      <c r="DK55" s="251"/>
      <c r="DL55" s="251"/>
      <c r="DM55" s="251"/>
      <c r="DN55" s="251"/>
      <c r="DO55" s="251"/>
      <c r="DP55" s="251"/>
      <c r="DQ55" s="251"/>
      <c r="DR55" s="251"/>
      <c r="DS55" s="251"/>
      <c r="DT55" s="251"/>
      <c r="DU55" s="251"/>
      <c r="DV55" s="251"/>
      <c r="DW55" s="251"/>
      <c r="DX55" s="251"/>
      <c r="DY55" s="251"/>
      <c r="DZ55" s="251"/>
      <c r="EA55" s="251"/>
      <c r="EB55" s="251"/>
      <c r="EC55" s="251"/>
      <c r="ED55" s="251"/>
      <c r="EE55" s="251"/>
      <c r="EF55" s="251"/>
      <c r="EG55" s="251"/>
      <c r="EH55" s="251"/>
      <c r="EI55" s="251"/>
      <c r="EJ55" s="251"/>
      <c r="EK55" s="251"/>
      <c r="EL55" s="251"/>
      <c r="EM55" s="251"/>
      <c r="EN55" s="251"/>
      <c r="EO55" s="251"/>
      <c r="EP55" s="251"/>
      <c r="EQ55" s="251"/>
      <c r="ER55" s="251"/>
      <c r="ES55" s="251"/>
      <c r="ET55" s="251"/>
    </row>
    <row r="56" spans="1:150" s="238" customFormat="1" ht="26.25" customHeight="1" x14ac:dyDescent="0.25">
      <c r="A56" s="235"/>
      <c r="B56" s="240" t="s">
        <v>71</v>
      </c>
      <c r="C56" s="272">
        <f>C57</f>
        <v>30142.100000000002</v>
      </c>
      <c r="D56" s="272">
        <f>D57</f>
        <v>29708.300000000003</v>
      </c>
      <c r="E56" s="272">
        <f>E57</f>
        <v>0</v>
      </c>
      <c r="F56" s="272">
        <f>F57</f>
        <v>433.8</v>
      </c>
      <c r="G56" s="236" t="e">
        <f>G57+#REF!+#REF!</f>
        <v>#REF!</v>
      </c>
      <c r="H56" s="236">
        <f>SUM(I56:K56)</f>
        <v>6241.9999999999991</v>
      </c>
      <c r="I56" s="236">
        <f>I57</f>
        <v>6201.5999999999995</v>
      </c>
      <c r="J56" s="236">
        <v>0</v>
      </c>
      <c r="K56" s="236">
        <f>K57</f>
        <v>40.4</v>
      </c>
      <c r="L56" s="236" t="e">
        <f>L57+#REF!+#REF!</f>
        <v>#REF!</v>
      </c>
      <c r="M56" s="236">
        <f t="shared" ref="M56:P57" si="15">IFERROR(H56/C56*100,"-")</f>
        <v>20.708577040086784</v>
      </c>
      <c r="N56" s="236">
        <f t="shared" si="15"/>
        <v>20.874974333772041</v>
      </c>
      <c r="O56" s="236" t="str">
        <f t="shared" si="15"/>
        <v>-</v>
      </c>
      <c r="P56" s="236">
        <f t="shared" si="15"/>
        <v>9.3130474873213451</v>
      </c>
      <c r="Q56" s="265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  <c r="BC56" s="253"/>
      <c r="BD56" s="253"/>
      <c r="BE56" s="253"/>
      <c r="BF56" s="253"/>
      <c r="BG56" s="253"/>
      <c r="BH56" s="253"/>
      <c r="BI56" s="253"/>
      <c r="BJ56" s="253"/>
      <c r="BK56" s="253"/>
      <c r="BL56" s="253"/>
      <c r="BM56" s="253"/>
      <c r="BN56" s="253"/>
      <c r="BO56" s="253"/>
      <c r="BP56" s="253"/>
      <c r="BQ56" s="253"/>
      <c r="BR56" s="253"/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53"/>
      <c r="CF56" s="253"/>
      <c r="CG56" s="253"/>
      <c r="CH56" s="253"/>
      <c r="CI56" s="253"/>
      <c r="CJ56" s="253"/>
      <c r="CK56" s="253"/>
      <c r="CL56" s="253"/>
      <c r="CM56" s="253"/>
      <c r="CN56" s="253"/>
      <c r="CO56" s="253"/>
      <c r="CP56" s="253"/>
      <c r="CQ56" s="253"/>
      <c r="CR56" s="253"/>
      <c r="CS56" s="253"/>
      <c r="CT56" s="253"/>
      <c r="CU56" s="253"/>
      <c r="CV56" s="253"/>
      <c r="CW56" s="253"/>
      <c r="CX56" s="253"/>
      <c r="CY56" s="253"/>
      <c r="CZ56" s="253"/>
      <c r="DA56" s="253"/>
      <c r="DB56" s="253"/>
      <c r="DC56" s="253"/>
      <c r="DD56" s="253"/>
      <c r="DE56" s="253"/>
      <c r="DF56" s="253"/>
      <c r="DG56" s="253"/>
      <c r="DH56" s="253"/>
      <c r="DI56" s="253"/>
      <c r="DJ56" s="253"/>
      <c r="DK56" s="253"/>
      <c r="DL56" s="253"/>
      <c r="DM56" s="253"/>
      <c r="DN56" s="253"/>
      <c r="DO56" s="253"/>
      <c r="DP56" s="253"/>
      <c r="DQ56" s="253"/>
      <c r="DR56" s="253"/>
      <c r="DS56" s="253"/>
      <c r="DT56" s="253"/>
      <c r="DU56" s="253"/>
      <c r="DV56" s="253"/>
      <c r="DW56" s="253"/>
      <c r="DX56" s="253"/>
      <c r="DY56" s="253"/>
      <c r="DZ56" s="253"/>
      <c r="EA56" s="253"/>
      <c r="EB56" s="253"/>
      <c r="EC56" s="253"/>
      <c r="ED56" s="253"/>
      <c r="EE56" s="253"/>
      <c r="EF56" s="253"/>
      <c r="EG56" s="253"/>
      <c r="EH56" s="253"/>
      <c r="EI56" s="253"/>
      <c r="EJ56" s="253"/>
      <c r="EK56" s="253"/>
      <c r="EL56" s="253"/>
      <c r="EM56" s="253"/>
      <c r="EN56" s="253"/>
      <c r="EO56" s="253"/>
      <c r="EP56" s="253"/>
      <c r="EQ56" s="253"/>
      <c r="ER56" s="253"/>
      <c r="ES56" s="253"/>
      <c r="ET56" s="253"/>
    </row>
    <row r="57" spans="1:150" s="88" customFormat="1" ht="54" outlineLevel="1" x14ac:dyDescent="0.25">
      <c r="A57" s="111">
        <v>4</v>
      </c>
      <c r="B57" s="73" t="s">
        <v>467</v>
      </c>
      <c r="C57" s="24">
        <f>SUM(D57:G57)</f>
        <v>30142.100000000002</v>
      </c>
      <c r="D57" s="24">
        <f>SUM(D58:D71)</f>
        <v>29708.300000000003</v>
      </c>
      <c r="E57" s="24">
        <f>SUM(E58:E71)</f>
        <v>0</v>
      </c>
      <c r="F57" s="24">
        <f>SUM(F58:F71)</f>
        <v>433.8</v>
      </c>
      <c r="G57" s="24">
        <f>SUM(G58:G71)</f>
        <v>0</v>
      </c>
      <c r="H57" s="112">
        <f>SUM(I57:L57)+0.1</f>
        <v>6242.0999999999995</v>
      </c>
      <c r="I57" s="112">
        <f>SUM(I58:I71)</f>
        <v>6201.5999999999995</v>
      </c>
      <c r="J57" s="112">
        <v>0</v>
      </c>
      <c r="K57" s="112">
        <f>SUM(K58:K71)</f>
        <v>40.4</v>
      </c>
      <c r="L57" s="112">
        <f>SUM(L58:L67)</f>
        <v>0</v>
      </c>
      <c r="M57" s="114">
        <f t="shared" si="15"/>
        <v>20.708908801974644</v>
      </c>
      <c r="N57" s="114">
        <f t="shared" si="15"/>
        <v>20.874974333772041</v>
      </c>
      <c r="O57" s="114" t="str">
        <f t="shared" si="15"/>
        <v>-</v>
      </c>
      <c r="P57" s="114">
        <f t="shared" si="15"/>
        <v>9.3130474873213451</v>
      </c>
      <c r="Q57" s="264"/>
      <c r="R57" s="250"/>
      <c r="S57" s="250"/>
      <c r="T57" s="250"/>
      <c r="U57" s="250"/>
      <c r="V57" s="250"/>
      <c r="W57" s="250"/>
      <c r="X57" s="250"/>
      <c r="Y57" s="250"/>
      <c r="Z57" s="250"/>
      <c r="AA57" s="250"/>
      <c r="AB57" s="250"/>
      <c r="AC57" s="250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  <c r="AV57" s="250"/>
      <c r="AW57" s="250"/>
      <c r="AX57" s="250"/>
      <c r="AY57" s="250"/>
      <c r="AZ57" s="250"/>
      <c r="BA57" s="25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</row>
    <row r="58" spans="1:150" s="80" customFormat="1" ht="67.5" outlineLevel="1" x14ac:dyDescent="0.25">
      <c r="A58" s="115"/>
      <c r="B58" s="178" t="s">
        <v>583</v>
      </c>
      <c r="C58" s="22">
        <f t="shared" ref="C58:C73" si="16">SUM(D58:G58)</f>
        <v>10197.200000000001</v>
      </c>
      <c r="D58" s="20">
        <v>10197.200000000001</v>
      </c>
      <c r="E58" s="22">
        <v>0</v>
      </c>
      <c r="F58" s="22">
        <v>0</v>
      </c>
      <c r="G58" s="78">
        <v>0</v>
      </c>
      <c r="H58" s="78">
        <f t="shared" ref="H58:H92" si="17">SUM(I58:L58)</f>
        <v>3077</v>
      </c>
      <c r="I58" s="78">
        <v>3077</v>
      </c>
      <c r="J58" s="83">
        <v>0</v>
      </c>
      <c r="K58" s="78">
        <v>0</v>
      </c>
      <c r="L58" s="78">
        <v>0</v>
      </c>
      <c r="M58" s="78">
        <f t="shared" ref="M58:M69" si="18">IFERROR(H58/C58*100,"-")</f>
        <v>30.17494998627074</v>
      </c>
      <c r="N58" s="78">
        <f t="shared" ref="N58:N71" si="19">IFERROR(I58/D58*100,"-")</f>
        <v>30.17494998627074</v>
      </c>
      <c r="O58" s="78" t="str">
        <f t="shared" ref="O58:O69" si="20">IFERROR(J58/E58*100,"-")</f>
        <v>-</v>
      </c>
      <c r="P58" s="78" t="str">
        <f t="shared" ref="P58:P72" si="21">IFERROR(K58/F58*100,"-")</f>
        <v>-</v>
      </c>
      <c r="Q58" s="178" t="s">
        <v>796</v>
      </c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1"/>
      <c r="AY58" s="251"/>
      <c r="AZ58" s="251"/>
      <c r="BA58" s="251"/>
      <c r="BB58" s="251"/>
      <c r="BC58" s="251"/>
      <c r="BD58" s="251"/>
      <c r="BE58" s="251"/>
      <c r="BF58" s="251"/>
      <c r="BG58" s="251"/>
      <c r="BH58" s="251"/>
      <c r="BI58" s="251"/>
      <c r="BJ58" s="251"/>
      <c r="BK58" s="251"/>
      <c r="BL58" s="251"/>
      <c r="BM58" s="251"/>
      <c r="BN58" s="251"/>
      <c r="BO58" s="251"/>
      <c r="BP58" s="251"/>
      <c r="BQ58" s="251"/>
      <c r="BR58" s="251"/>
      <c r="BS58" s="251"/>
      <c r="BT58" s="251"/>
      <c r="BU58" s="251"/>
      <c r="BV58" s="251"/>
      <c r="BW58" s="251"/>
      <c r="BX58" s="251"/>
      <c r="BY58" s="251"/>
      <c r="BZ58" s="251"/>
      <c r="CA58" s="251"/>
      <c r="CB58" s="251"/>
      <c r="CC58" s="251"/>
      <c r="CD58" s="251"/>
      <c r="CE58" s="251"/>
      <c r="CF58" s="251"/>
      <c r="CG58" s="251"/>
      <c r="CH58" s="251"/>
      <c r="CI58" s="251"/>
      <c r="CJ58" s="251"/>
      <c r="CK58" s="251"/>
      <c r="CL58" s="251"/>
      <c r="CM58" s="251"/>
      <c r="CN58" s="251"/>
      <c r="CO58" s="251"/>
      <c r="CP58" s="251"/>
      <c r="CQ58" s="251"/>
      <c r="CR58" s="251"/>
      <c r="CS58" s="251"/>
      <c r="CT58" s="251"/>
      <c r="CU58" s="251"/>
      <c r="CV58" s="251"/>
      <c r="CW58" s="251"/>
      <c r="CX58" s="251"/>
      <c r="CY58" s="251"/>
      <c r="CZ58" s="251"/>
      <c r="DA58" s="251"/>
      <c r="DB58" s="251"/>
      <c r="DC58" s="251"/>
      <c r="DD58" s="251"/>
      <c r="DE58" s="251"/>
      <c r="DF58" s="251"/>
      <c r="DG58" s="251"/>
      <c r="DH58" s="251"/>
      <c r="DI58" s="251"/>
      <c r="DJ58" s="251"/>
      <c r="DK58" s="251"/>
      <c r="DL58" s="251"/>
      <c r="DM58" s="251"/>
      <c r="DN58" s="251"/>
      <c r="DO58" s="251"/>
      <c r="DP58" s="251"/>
      <c r="DQ58" s="251"/>
      <c r="DR58" s="251"/>
      <c r="DS58" s="251"/>
      <c r="DT58" s="251"/>
      <c r="DU58" s="251"/>
      <c r="DV58" s="251"/>
      <c r="DW58" s="251"/>
      <c r="DX58" s="251"/>
      <c r="DY58" s="251"/>
      <c r="DZ58" s="251"/>
      <c r="EA58" s="251"/>
      <c r="EB58" s="251"/>
      <c r="EC58" s="251"/>
      <c r="ED58" s="251"/>
      <c r="EE58" s="251"/>
      <c r="EF58" s="251"/>
      <c r="EG58" s="251"/>
      <c r="EH58" s="251"/>
      <c r="EI58" s="251"/>
      <c r="EJ58" s="251"/>
      <c r="EK58" s="251"/>
      <c r="EL58" s="251"/>
      <c r="EM58" s="251"/>
      <c r="EN58" s="251"/>
      <c r="EO58" s="251"/>
      <c r="EP58" s="251"/>
      <c r="EQ58" s="251"/>
      <c r="ER58" s="251"/>
      <c r="ES58" s="251"/>
      <c r="ET58" s="251"/>
    </row>
    <row r="59" spans="1:150" s="80" customFormat="1" ht="27" outlineLevel="1" x14ac:dyDescent="0.25">
      <c r="A59" s="115"/>
      <c r="B59" s="178" t="s">
        <v>444</v>
      </c>
      <c r="C59" s="22">
        <f t="shared" si="16"/>
        <v>60.8</v>
      </c>
      <c r="D59" s="20">
        <v>60.8</v>
      </c>
      <c r="E59" s="22"/>
      <c r="F59" s="22"/>
      <c r="G59" s="78"/>
      <c r="H59" s="78">
        <f t="shared" si="17"/>
        <v>0</v>
      </c>
      <c r="I59" s="78">
        <v>0</v>
      </c>
      <c r="J59" s="83">
        <v>0</v>
      </c>
      <c r="K59" s="78"/>
      <c r="L59" s="78"/>
      <c r="M59" s="78">
        <f t="shared" si="18"/>
        <v>0</v>
      </c>
      <c r="N59" s="78">
        <f t="shared" si="19"/>
        <v>0</v>
      </c>
      <c r="O59" s="78" t="str">
        <f t="shared" si="20"/>
        <v>-</v>
      </c>
      <c r="P59" s="78" t="str">
        <f t="shared" si="21"/>
        <v>-</v>
      </c>
      <c r="Q59" s="178" t="s">
        <v>838</v>
      </c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1"/>
      <c r="AY59" s="251"/>
      <c r="AZ59" s="251"/>
      <c r="BA59" s="251"/>
      <c r="BB59" s="251"/>
      <c r="BC59" s="251"/>
      <c r="BD59" s="251"/>
      <c r="BE59" s="251"/>
      <c r="BF59" s="251"/>
      <c r="BG59" s="251"/>
      <c r="BH59" s="251"/>
      <c r="BI59" s="251"/>
      <c r="BJ59" s="251"/>
      <c r="BK59" s="251"/>
      <c r="BL59" s="251"/>
      <c r="BM59" s="251"/>
      <c r="BN59" s="251"/>
      <c r="BO59" s="251"/>
      <c r="BP59" s="251"/>
      <c r="BQ59" s="251"/>
      <c r="BR59" s="251"/>
      <c r="BS59" s="251"/>
      <c r="BT59" s="251"/>
      <c r="BU59" s="251"/>
      <c r="BV59" s="251"/>
      <c r="BW59" s="251"/>
      <c r="BX59" s="251"/>
      <c r="BY59" s="251"/>
      <c r="BZ59" s="251"/>
      <c r="CA59" s="251"/>
      <c r="CB59" s="251"/>
      <c r="CC59" s="251"/>
      <c r="CD59" s="251"/>
      <c r="CE59" s="251"/>
      <c r="CF59" s="251"/>
      <c r="CG59" s="251"/>
      <c r="CH59" s="251"/>
      <c r="CI59" s="251"/>
      <c r="CJ59" s="251"/>
      <c r="CK59" s="251"/>
      <c r="CL59" s="251"/>
      <c r="CM59" s="251"/>
      <c r="CN59" s="251"/>
      <c r="CO59" s="251"/>
      <c r="CP59" s="251"/>
      <c r="CQ59" s="251"/>
      <c r="CR59" s="251"/>
      <c r="CS59" s="251"/>
      <c r="CT59" s="251"/>
      <c r="CU59" s="251"/>
      <c r="CV59" s="251"/>
      <c r="CW59" s="251"/>
      <c r="CX59" s="251"/>
      <c r="CY59" s="251"/>
      <c r="CZ59" s="251"/>
      <c r="DA59" s="251"/>
      <c r="DB59" s="251"/>
      <c r="DC59" s="251"/>
      <c r="DD59" s="251"/>
      <c r="DE59" s="251"/>
      <c r="DF59" s="251"/>
      <c r="DG59" s="251"/>
      <c r="DH59" s="251"/>
      <c r="DI59" s="251"/>
      <c r="DJ59" s="251"/>
      <c r="DK59" s="251"/>
      <c r="DL59" s="251"/>
      <c r="DM59" s="251"/>
      <c r="DN59" s="251"/>
      <c r="DO59" s="251"/>
      <c r="DP59" s="251"/>
      <c r="DQ59" s="251"/>
      <c r="DR59" s="251"/>
      <c r="DS59" s="251"/>
      <c r="DT59" s="251"/>
      <c r="DU59" s="251"/>
      <c r="DV59" s="251"/>
      <c r="DW59" s="251"/>
      <c r="DX59" s="251"/>
      <c r="DY59" s="251"/>
      <c r="DZ59" s="251"/>
      <c r="EA59" s="251"/>
      <c r="EB59" s="251"/>
      <c r="EC59" s="251"/>
      <c r="ED59" s="251"/>
      <c r="EE59" s="251"/>
      <c r="EF59" s="251"/>
      <c r="EG59" s="251"/>
      <c r="EH59" s="251"/>
      <c r="EI59" s="251"/>
      <c r="EJ59" s="251"/>
      <c r="EK59" s="251"/>
      <c r="EL59" s="251"/>
      <c r="EM59" s="251"/>
      <c r="EN59" s="251"/>
      <c r="EO59" s="251"/>
      <c r="EP59" s="251"/>
      <c r="EQ59" s="251"/>
      <c r="ER59" s="251"/>
      <c r="ES59" s="251"/>
      <c r="ET59" s="251"/>
    </row>
    <row r="60" spans="1:150" s="80" customFormat="1" ht="40.5" outlineLevel="1" x14ac:dyDescent="0.25">
      <c r="A60" s="115"/>
      <c r="B60" s="178" t="s">
        <v>831</v>
      </c>
      <c r="C60" s="22">
        <f>SUM(D60:G60)</f>
        <v>433.8</v>
      </c>
      <c r="D60" s="20"/>
      <c r="E60" s="22"/>
      <c r="F60" s="22">
        <v>433.8</v>
      </c>
      <c r="G60" s="78"/>
      <c r="H60" s="78">
        <f>SUM(I60:L60)</f>
        <v>40.4</v>
      </c>
      <c r="I60" s="78"/>
      <c r="J60" s="83">
        <v>0</v>
      </c>
      <c r="K60" s="78">
        <v>40.4</v>
      </c>
      <c r="L60" s="78"/>
      <c r="M60" s="78"/>
      <c r="N60" s="78"/>
      <c r="O60" s="78"/>
      <c r="P60" s="78"/>
      <c r="Q60" s="178" t="s">
        <v>837</v>
      </c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/>
      <c r="AW60" s="251"/>
      <c r="AX60" s="251"/>
      <c r="AY60" s="251"/>
      <c r="AZ60" s="251"/>
      <c r="BA60" s="251"/>
      <c r="BB60" s="251"/>
      <c r="BC60" s="251"/>
      <c r="BD60" s="251"/>
      <c r="BE60" s="251"/>
      <c r="BF60" s="251"/>
      <c r="BG60" s="251"/>
      <c r="BH60" s="251"/>
      <c r="BI60" s="251"/>
      <c r="BJ60" s="251"/>
      <c r="BK60" s="251"/>
      <c r="BL60" s="251"/>
      <c r="BM60" s="251"/>
      <c r="BN60" s="251"/>
      <c r="BO60" s="251"/>
      <c r="BP60" s="251"/>
      <c r="BQ60" s="251"/>
      <c r="BR60" s="251"/>
      <c r="BS60" s="251"/>
      <c r="BT60" s="251"/>
      <c r="BU60" s="251"/>
      <c r="BV60" s="251"/>
      <c r="BW60" s="251"/>
      <c r="BX60" s="251"/>
      <c r="BY60" s="251"/>
      <c r="BZ60" s="251"/>
      <c r="CA60" s="251"/>
      <c r="CB60" s="251"/>
      <c r="CC60" s="251"/>
      <c r="CD60" s="251"/>
      <c r="CE60" s="251"/>
      <c r="CF60" s="251"/>
      <c r="CG60" s="251"/>
      <c r="CH60" s="251"/>
      <c r="CI60" s="251"/>
      <c r="CJ60" s="251"/>
      <c r="CK60" s="251"/>
      <c r="CL60" s="251"/>
      <c r="CM60" s="251"/>
      <c r="CN60" s="251"/>
      <c r="CO60" s="251"/>
      <c r="CP60" s="251"/>
      <c r="CQ60" s="251"/>
      <c r="CR60" s="251"/>
      <c r="CS60" s="251"/>
      <c r="CT60" s="251"/>
      <c r="CU60" s="251"/>
      <c r="CV60" s="251"/>
      <c r="CW60" s="251"/>
      <c r="CX60" s="251"/>
      <c r="CY60" s="251"/>
      <c r="CZ60" s="251"/>
      <c r="DA60" s="251"/>
      <c r="DB60" s="251"/>
      <c r="DC60" s="251"/>
      <c r="DD60" s="251"/>
      <c r="DE60" s="251"/>
      <c r="DF60" s="251"/>
      <c r="DG60" s="251"/>
      <c r="DH60" s="251"/>
      <c r="DI60" s="251"/>
      <c r="DJ60" s="251"/>
      <c r="DK60" s="251"/>
      <c r="DL60" s="251"/>
      <c r="DM60" s="251"/>
      <c r="DN60" s="251"/>
      <c r="DO60" s="251"/>
      <c r="DP60" s="251"/>
      <c r="DQ60" s="251"/>
      <c r="DR60" s="251"/>
      <c r="DS60" s="251"/>
      <c r="DT60" s="251"/>
      <c r="DU60" s="251"/>
      <c r="DV60" s="251"/>
      <c r="DW60" s="251"/>
      <c r="DX60" s="251"/>
      <c r="DY60" s="251"/>
      <c r="DZ60" s="251"/>
      <c r="EA60" s="251"/>
      <c r="EB60" s="251"/>
      <c r="EC60" s="251"/>
      <c r="ED60" s="251"/>
      <c r="EE60" s="251"/>
      <c r="EF60" s="251"/>
      <c r="EG60" s="251"/>
      <c r="EH60" s="251"/>
      <c r="EI60" s="251"/>
      <c r="EJ60" s="251"/>
      <c r="EK60" s="251"/>
      <c r="EL60" s="251"/>
      <c r="EM60" s="251"/>
      <c r="EN60" s="251"/>
      <c r="EO60" s="251"/>
      <c r="EP60" s="251"/>
      <c r="EQ60" s="251"/>
      <c r="ER60" s="251"/>
      <c r="ES60" s="251"/>
      <c r="ET60" s="251"/>
    </row>
    <row r="61" spans="1:150" s="80" customFormat="1" ht="40.5" outlineLevel="1" x14ac:dyDescent="0.25">
      <c r="A61" s="115"/>
      <c r="B61" s="178" t="s">
        <v>582</v>
      </c>
      <c r="C61" s="22">
        <f t="shared" si="16"/>
        <v>11</v>
      </c>
      <c r="D61" s="20">
        <v>11</v>
      </c>
      <c r="E61" s="22"/>
      <c r="F61" s="22"/>
      <c r="G61" s="78"/>
      <c r="H61" s="78">
        <f t="shared" si="17"/>
        <v>0</v>
      </c>
      <c r="I61" s="78">
        <v>0</v>
      </c>
      <c r="J61" s="83">
        <v>0</v>
      </c>
      <c r="K61" s="78"/>
      <c r="L61" s="78"/>
      <c r="M61" s="78">
        <f t="shared" si="18"/>
        <v>0</v>
      </c>
      <c r="N61" s="78">
        <f t="shared" si="19"/>
        <v>0</v>
      </c>
      <c r="O61" s="78" t="str">
        <f t="shared" si="20"/>
        <v>-</v>
      </c>
      <c r="P61" s="78" t="str">
        <f t="shared" si="21"/>
        <v>-</v>
      </c>
      <c r="Q61" s="178" t="s">
        <v>836</v>
      </c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1"/>
      <c r="AY61" s="251"/>
      <c r="AZ61" s="251"/>
      <c r="BA61" s="251"/>
      <c r="BB61" s="251"/>
      <c r="BC61" s="251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1"/>
      <c r="BT61" s="251"/>
      <c r="BU61" s="251"/>
      <c r="BV61" s="251"/>
      <c r="BW61" s="251"/>
      <c r="BX61" s="251"/>
      <c r="BY61" s="251"/>
      <c r="BZ61" s="251"/>
      <c r="CA61" s="251"/>
      <c r="CB61" s="251"/>
      <c r="CC61" s="251"/>
      <c r="CD61" s="251"/>
      <c r="CE61" s="251"/>
      <c r="CF61" s="251"/>
      <c r="CG61" s="251"/>
      <c r="CH61" s="251"/>
      <c r="CI61" s="251"/>
      <c r="CJ61" s="251"/>
      <c r="CK61" s="251"/>
      <c r="CL61" s="251"/>
      <c r="CM61" s="251"/>
      <c r="CN61" s="251"/>
      <c r="CO61" s="251"/>
      <c r="CP61" s="251"/>
      <c r="CQ61" s="251"/>
      <c r="CR61" s="251"/>
      <c r="CS61" s="251"/>
      <c r="CT61" s="251"/>
      <c r="CU61" s="251"/>
      <c r="CV61" s="251"/>
      <c r="CW61" s="251"/>
      <c r="CX61" s="251"/>
      <c r="CY61" s="251"/>
      <c r="CZ61" s="251"/>
      <c r="DA61" s="251"/>
      <c r="DB61" s="251"/>
      <c r="DC61" s="251"/>
      <c r="DD61" s="251"/>
      <c r="DE61" s="251"/>
      <c r="DF61" s="251"/>
      <c r="DG61" s="251"/>
      <c r="DH61" s="251"/>
      <c r="DI61" s="251"/>
      <c r="DJ61" s="251"/>
      <c r="DK61" s="251"/>
      <c r="DL61" s="251"/>
      <c r="DM61" s="251"/>
      <c r="DN61" s="251"/>
      <c r="DO61" s="251"/>
      <c r="DP61" s="251"/>
      <c r="DQ61" s="251"/>
      <c r="DR61" s="251"/>
      <c r="DS61" s="251"/>
      <c r="DT61" s="251"/>
      <c r="DU61" s="251"/>
      <c r="DV61" s="251"/>
      <c r="DW61" s="251"/>
      <c r="DX61" s="251"/>
      <c r="DY61" s="251"/>
      <c r="DZ61" s="251"/>
      <c r="EA61" s="251"/>
      <c r="EB61" s="251"/>
      <c r="EC61" s="251"/>
      <c r="ED61" s="251"/>
      <c r="EE61" s="251"/>
      <c r="EF61" s="251"/>
      <c r="EG61" s="251"/>
      <c r="EH61" s="251"/>
      <c r="EI61" s="251"/>
      <c r="EJ61" s="251"/>
      <c r="EK61" s="251"/>
      <c r="EL61" s="251"/>
      <c r="EM61" s="251"/>
      <c r="EN61" s="251"/>
      <c r="EO61" s="251"/>
      <c r="EP61" s="251"/>
      <c r="EQ61" s="251"/>
      <c r="ER61" s="251"/>
      <c r="ES61" s="251"/>
      <c r="ET61" s="251"/>
    </row>
    <row r="62" spans="1:150" s="80" customFormat="1" ht="27" outlineLevel="1" x14ac:dyDescent="0.25">
      <c r="A62" s="115"/>
      <c r="B62" s="178" t="s">
        <v>442</v>
      </c>
      <c r="C62" s="22">
        <f t="shared" si="16"/>
        <v>12.5</v>
      </c>
      <c r="D62" s="20">
        <v>12.5</v>
      </c>
      <c r="E62" s="22"/>
      <c r="F62" s="22"/>
      <c r="G62" s="78"/>
      <c r="H62" s="78">
        <f t="shared" si="17"/>
        <v>0</v>
      </c>
      <c r="I62" s="78">
        <v>0</v>
      </c>
      <c r="J62" s="83">
        <v>0</v>
      </c>
      <c r="K62" s="78"/>
      <c r="L62" s="78"/>
      <c r="M62" s="78">
        <f t="shared" si="18"/>
        <v>0</v>
      </c>
      <c r="N62" s="78">
        <f t="shared" si="19"/>
        <v>0</v>
      </c>
      <c r="O62" s="78" t="str">
        <f t="shared" si="20"/>
        <v>-</v>
      </c>
      <c r="P62" s="78" t="str">
        <f t="shared" si="21"/>
        <v>-</v>
      </c>
      <c r="Q62" s="178" t="s">
        <v>836</v>
      </c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1"/>
      <c r="AY62" s="251"/>
      <c r="AZ62" s="251"/>
      <c r="BA62" s="251"/>
      <c r="BB62" s="251"/>
      <c r="BC62" s="251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1"/>
      <c r="BT62" s="251"/>
      <c r="BU62" s="251"/>
      <c r="BV62" s="251"/>
      <c r="BW62" s="251"/>
      <c r="BX62" s="251"/>
      <c r="BY62" s="251"/>
      <c r="BZ62" s="251"/>
      <c r="CA62" s="251"/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1"/>
      <c r="CP62" s="251"/>
      <c r="CQ62" s="251"/>
      <c r="CR62" s="251"/>
      <c r="CS62" s="251"/>
      <c r="CT62" s="251"/>
      <c r="CU62" s="251"/>
      <c r="CV62" s="251"/>
      <c r="CW62" s="251"/>
      <c r="CX62" s="251"/>
      <c r="CY62" s="251"/>
      <c r="CZ62" s="251"/>
      <c r="DA62" s="251"/>
      <c r="DB62" s="251"/>
      <c r="DC62" s="251"/>
      <c r="DD62" s="251"/>
      <c r="DE62" s="251"/>
      <c r="DF62" s="251"/>
      <c r="DG62" s="251"/>
      <c r="DH62" s="251"/>
      <c r="DI62" s="251"/>
      <c r="DJ62" s="251"/>
      <c r="DK62" s="251"/>
      <c r="DL62" s="251"/>
      <c r="DM62" s="251"/>
      <c r="DN62" s="251"/>
      <c r="DO62" s="251"/>
      <c r="DP62" s="251"/>
      <c r="DQ62" s="251"/>
      <c r="DR62" s="251"/>
      <c r="DS62" s="251"/>
      <c r="DT62" s="251"/>
      <c r="DU62" s="251"/>
      <c r="DV62" s="251"/>
      <c r="DW62" s="251"/>
      <c r="DX62" s="251"/>
      <c r="DY62" s="251"/>
      <c r="DZ62" s="251"/>
      <c r="EA62" s="251"/>
      <c r="EB62" s="251"/>
      <c r="EC62" s="251"/>
      <c r="ED62" s="251"/>
      <c r="EE62" s="251"/>
      <c r="EF62" s="251"/>
      <c r="EG62" s="251"/>
      <c r="EH62" s="251"/>
      <c r="EI62" s="251"/>
      <c r="EJ62" s="251"/>
      <c r="EK62" s="251"/>
      <c r="EL62" s="251"/>
      <c r="EM62" s="251"/>
      <c r="EN62" s="251"/>
      <c r="EO62" s="251"/>
      <c r="EP62" s="251"/>
      <c r="EQ62" s="251"/>
      <c r="ER62" s="251"/>
      <c r="ES62" s="251"/>
      <c r="ET62" s="251"/>
    </row>
    <row r="63" spans="1:150" s="80" customFormat="1" ht="27" outlineLevel="1" x14ac:dyDescent="0.25">
      <c r="A63" s="115"/>
      <c r="B63" s="178" t="s">
        <v>587</v>
      </c>
      <c r="C63" s="22">
        <f t="shared" si="16"/>
        <v>70</v>
      </c>
      <c r="D63" s="20">
        <v>70</v>
      </c>
      <c r="E63" s="22"/>
      <c r="F63" s="22"/>
      <c r="G63" s="78"/>
      <c r="H63" s="78">
        <f t="shared" si="17"/>
        <v>0</v>
      </c>
      <c r="I63" s="78">
        <v>0</v>
      </c>
      <c r="J63" s="83">
        <v>0</v>
      </c>
      <c r="K63" s="78"/>
      <c r="L63" s="78"/>
      <c r="M63" s="78">
        <f t="shared" si="18"/>
        <v>0</v>
      </c>
      <c r="N63" s="78">
        <f t="shared" si="19"/>
        <v>0</v>
      </c>
      <c r="O63" s="78" t="str">
        <f t="shared" si="20"/>
        <v>-</v>
      </c>
      <c r="P63" s="78" t="str">
        <f t="shared" si="21"/>
        <v>-</v>
      </c>
      <c r="Q63" s="178" t="s">
        <v>835</v>
      </c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1"/>
      <c r="AJ63" s="251"/>
      <c r="AK63" s="251"/>
      <c r="AL63" s="251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1"/>
      <c r="AY63" s="251"/>
      <c r="AZ63" s="251"/>
      <c r="BA63" s="251"/>
      <c r="BB63" s="251"/>
      <c r="BC63" s="251"/>
      <c r="BD63" s="251"/>
      <c r="BE63" s="251"/>
      <c r="BF63" s="251"/>
      <c r="BG63" s="251"/>
      <c r="BH63" s="251"/>
      <c r="BI63" s="251"/>
      <c r="BJ63" s="251"/>
      <c r="BK63" s="251"/>
      <c r="BL63" s="251"/>
      <c r="BM63" s="251"/>
      <c r="BN63" s="251"/>
      <c r="BO63" s="251"/>
      <c r="BP63" s="251"/>
      <c r="BQ63" s="251"/>
      <c r="BR63" s="251"/>
      <c r="BS63" s="251"/>
      <c r="BT63" s="251"/>
      <c r="BU63" s="251"/>
      <c r="BV63" s="251"/>
      <c r="BW63" s="251"/>
      <c r="BX63" s="251"/>
      <c r="BY63" s="251"/>
      <c r="BZ63" s="251"/>
      <c r="CA63" s="251"/>
      <c r="CB63" s="251"/>
      <c r="CC63" s="251"/>
      <c r="CD63" s="251"/>
      <c r="CE63" s="251"/>
      <c r="CF63" s="251"/>
      <c r="CG63" s="251"/>
      <c r="CH63" s="251"/>
      <c r="CI63" s="251"/>
      <c r="CJ63" s="251"/>
      <c r="CK63" s="251"/>
      <c r="CL63" s="251"/>
      <c r="CM63" s="251"/>
      <c r="CN63" s="251"/>
      <c r="CO63" s="251"/>
      <c r="CP63" s="251"/>
      <c r="CQ63" s="251"/>
      <c r="CR63" s="251"/>
      <c r="CS63" s="251"/>
      <c r="CT63" s="251"/>
      <c r="CU63" s="251"/>
      <c r="CV63" s="251"/>
      <c r="CW63" s="251"/>
      <c r="CX63" s="251"/>
      <c r="CY63" s="251"/>
      <c r="CZ63" s="251"/>
      <c r="DA63" s="251"/>
      <c r="DB63" s="251"/>
      <c r="DC63" s="251"/>
      <c r="DD63" s="251"/>
      <c r="DE63" s="251"/>
      <c r="DF63" s="251"/>
      <c r="DG63" s="251"/>
      <c r="DH63" s="251"/>
      <c r="DI63" s="251"/>
      <c r="DJ63" s="251"/>
      <c r="DK63" s="251"/>
      <c r="DL63" s="251"/>
      <c r="DM63" s="251"/>
      <c r="DN63" s="251"/>
      <c r="DO63" s="251"/>
      <c r="DP63" s="251"/>
      <c r="DQ63" s="251"/>
      <c r="DR63" s="251"/>
      <c r="DS63" s="251"/>
      <c r="DT63" s="251"/>
      <c r="DU63" s="251"/>
      <c r="DV63" s="251"/>
      <c r="DW63" s="251"/>
      <c r="DX63" s="251"/>
      <c r="DY63" s="251"/>
      <c r="DZ63" s="251"/>
      <c r="EA63" s="251"/>
      <c r="EB63" s="251"/>
      <c r="EC63" s="251"/>
      <c r="ED63" s="251"/>
      <c r="EE63" s="251"/>
      <c r="EF63" s="251"/>
      <c r="EG63" s="251"/>
      <c r="EH63" s="251"/>
      <c r="EI63" s="251"/>
      <c r="EJ63" s="251"/>
      <c r="EK63" s="251"/>
      <c r="EL63" s="251"/>
      <c r="EM63" s="251"/>
      <c r="EN63" s="251"/>
      <c r="EO63" s="251"/>
      <c r="EP63" s="251"/>
      <c r="EQ63" s="251"/>
      <c r="ER63" s="251"/>
      <c r="ES63" s="251"/>
      <c r="ET63" s="251"/>
    </row>
    <row r="64" spans="1:150" s="80" customFormat="1" ht="108" outlineLevel="1" x14ac:dyDescent="0.25">
      <c r="A64" s="115"/>
      <c r="B64" s="178" t="s">
        <v>575</v>
      </c>
      <c r="C64" s="22">
        <f t="shared" si="16"/>
        <v>2440.6999999999998</v>
      </c>
      <c r="D64" s="20">
        <v>2440.6999999999998</v>
      </c>
      <c r="E64" s="22"/>
      <c r="F64" s="22"/>
      <c r="G64" s="78"/>
      <c r="H64" s="78">
        <f t="shared" si="17"/>
        <v>168.1</v>
      </c>
      <c r="I64" s="78">
        <v>168.1</v>
      </c>
      <c r="J64" s="83">
        <v>0</v>
      </c>
      <c r="K64" s="78"/>
      <c r="L64" s="78"/>
      <c r="M64" s="78">
        <f t="shared" si="18"/>
        <v>6.887368377924366</v>
      </c>
      <c r="N64" s="78">
        <f t="shared" si="19"/>
        <v>6.887368377924366</v>
      </c>
      <c r="O64" s="78" t="str">
        <f t="shared" si="20"/>
        <v>-</v>
      </c>
      <c r="P64" s="78" t="str">
        <f t="shared" si="21"/>
        <v>-</v>
      </c>
      <c r="Q64" s="178" t="s">
        <v>834</v>
      </c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251"/>
      <c r="AU64" s="251"/>
      <c r="AV64" s="251"/>
      <c r="AW64" s="251"/>
      <c r="AX64" s="251"/>
      <c r="AY64" s="251"/>
      <c r="AZ64" s="251"/>
      <c r="BA64" s="251"/>
      <c r="BB64" s="251"/>
      <c r="BC64" s="251"/>
      <c r="BD64" s="251"/>
      <c r="BE64" s="251"/>
      <c r="BF64" s="251"/>
      <c r="BG64" s="251"/>
      <c r="BH64" s="251"/>
      <c r="BI64" s="251"/>
      <c r="BJ64" s="251"/>
      <c r="BK64" s="251"/>
      <c r="BL64" s="251"/>
      <c r="BM64" s="251"/>
      <c r="BN64" s="251"/>
      <c r="BO64" s="251"/>
      <c r="BP64" s="251"/>
      <c r="BQ64" s="251"/>
      <c r="BR64" s="251"/>
      <c r="BS64" s="251"/>
      <c r="BT64" s="251"/>
      <c r="BU64" s="251"/>
      <c r="BV64" s="251"/>
      <c r="BW64" s="251"/>
      <c r="BX64" s="251"/>
      <c r="BY64" s="251"/>
      <c r="BZ64" s="251"/>
      <c r="CA64" s="251"/>
      <c r="CB64" s="251"/>
      <c r="CC64" s="251"/>
      <c r="CD64" s="251"/>
      <c r="CE64" s="251"/>
      <c r="CF64" s="251"/>
      <c r="CG64" s="251"/>
      <c r="CH64" s="251"/>
      <c r="CI64" s="251"/>
      <c r="CJ64" s="251"/>
      <c r="CK64" s="251"/>
      <c r="CL64" s="251"/>
      <c r="CM64" s="251"/>
      <c r="CN64" s="251"/>
      <c r="CO64" s="251"/>
      <c r="CP64" s="251"/>
      <c r="CQ64" s="251"/>
      <c r="CR64" s="251"/>
      <c r="CS64" s="251"/>
      <c r="CT64" s="251"/>
      <c r="CU64" s="251"/>
      <c r="CV64" s="251"/>
      <c r="CW64" s="251"/>
      <c r="CX64" s="251"/>
      <c r="CY64" s="251"/>
      <c r="CZ64" s="251"/>
      <c r="DA64" s="251"/>
      <c r="DB64" s="251"/>
      <c r="DC64" s="251"/>
      <c r="DD64" s="251"/>
      <c r="DE64" s="251"/>
      <c r="DF64" s="251"/>
      <c r="DG64" s="251"/>
      <c r="DH64" s="251"/>
      <c r="DI64" s="251"/>
      <c r="DJ64" s="251"/>
      <c r="DK64" s="251"/>
      <c r="DL64" s="251"/>
      <c r="DM64" s="251"/>
      <c r="DN64" s="251"/>
      <c r="DO64" s="251"/>
      <c r="DP64" s="251"/>
      <c r="DQ64" s="251"/>
      <c r="DR64" s="251"/>
      <c r="DS64" s="251"/>
      <c r="DT64" s="251"/>
      <c r="DU64" s="251"/>
      <c r="DV64" s="251"/>
      <c r="DW64" s="251"/>
      <c r="DX64" s="251"/>
      <c r="DY64" s="251"/>
      <c r="DZ64" s="251"/>
      <c r="EA64" s="251"/>
      <c r="EB64" s="251"/>
      <c r="EC64" s="251"/>
      <c r="ED64" s="251"/>
      <c r="EE64" s="251"/>
      <c r="EF64" s="251"/>
      <c r="EG64" s="251"/>
      <c r="EH64" s="251"/>
      <c r="EI64" s="251"/>
      <c r="EJ64" s="251"/>
      <c r="EK64" s="251"/>
      <c r="EL64" s="251"/>
      <c r="EM64" s="251"/>
      <c r="EN64" s="251"/>
      <c r="EO64" s="251"/>
      <c r="EP64" s="251"/>
      <c r="EQ64" s="251"/>
      <c r="ER64" s="251"/>
      <c r="ES64" s="251"/>
      <c r="ET64" s="251"/>
    </row>
    <row r="65" spans="1:150" s="80" customFormat="1" ht="54" outlineLevel="1" x14ac:dyDescent="0.25">
      <c r="A65" s="115"/>
      <c r="B65" s="178" t="s">
        <v>576</v>
      </c>
      <c r="C65" s="22">
        <f t="shared" si="16"/>
        <v>4057.2</v>
      </c>
      <c r="D65" s="20">
        <v>4057.2</v>
      </c>
      <c r="E65" s="22"/>
      <c r="F65" s="22"/>
      <c r="G65" s="78"/>
      <c r="H65" s="78">
        <f t="shared" si="17"/>
        <v>147.5</v>
      </c>
      <c r="I65" s="78">
        <v>147.5</v>
      </c>
      <c r="J65" s="83">
        <v>0</v>
      </c>
      <c r="K65" s="78"/>
      <c r="L65" s="78"/>
      <c r="M65" s="78">
        <f t="shared" si="18"/>
        <v>3.6355121758848465</v>
      </c>
      <c r="N65" s="78">
        <f t="shared" si="19"/>
        <v>3.6355121758848465</v>
      </c>
      <c r="O65" s="78" t="str">
        <f t="shared" si="20"/>
        <v>-</v>
      </c>
      <c r="P65" s="78" t="str">
        <f t="shared" si="21"/>
        <v>-</v>
      </c>
      <c r="Q65" s="178" t="s">
        <v>833</v>
      </c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1"/>
      <c r="AU65" s="251"/>
      <c r="AV65" s="251"/>
      <c r="AW65" s="251"/>
      <c r="AX65" s="251"/>
      <c r="AY65" s="251"/>
      <c r="AZ65" s="251"/>
      <c r="BA65" s="251"/>
      <c r="BB65" s="251"/>
      <c r="BC65" s="251"/>
      <c r="BD65" s="251"/>
      <c r="BE65" s="251"/>
      <c r="BF65" s="251"/>
      <c r="BG65" s="251"/>
      <c r="BH65" s="251"/>
      <c r="BI65" s="251"/>
      <c r="BJ65" s="251"/>
      <c r="BK65" s="251"/>
      <c r="BL65" s="251"/>
      <c r="BM65" s="251"/>
      <c r="BN65" s="251"/>
      <c r="BO65" s="251"/>
      <c r="BP65" s="251"/>
      <c r="BQ65" s="251"/>
      <c r="BR65" s="251"/>
      <c r="BS65" s="251"/>
      <c r="BT65" s="251"/>
      <c r="BU65" s="251"/>
      <c r="BV65" s="251"/>
      <c r="BW65" s="251"/>
      <c r="BX65" s="251"/>
      <c r="BY65" s="251"/>
      <c r="BZ65" s="251"/>
      <c r="CA65" s="251"/>
      <c r="CB65" s="251"/>
      <c r="CC65" s="251"/>
      <c r="CD65" s="251"/>
      <c r="CE65" s="251"/>
      <c r="CF65" s="251"/>
      <c r="CG65" s="251"/>
      <c r="CH65" s="251"/>
      <c r="CI65" s="251"/>
      <c r="CJ65" s="251"/>
      <c r="CK65" s="251"/>
      <c r="CL65" s="251"/>
      <c r="CM65" s="251"/>
      <c r="CN65" s="251"/>
      <c r="CO65" s="251"/>
      <c r="CP65" s="251"/>
      <c r="CQ65" s="251"/>
      <c r="CR65" s="251"/>
      <c r="CS65" s="251"/>
      <c r="CT65" s="251"/>
      <c r="CU65" s="251"/>
      <c r="CV65" s="251"/>
      <c r="CW65" s="251"/>
      <c r="CX65" s="251"/>
      <c r="CY65" s="251"/>
      <c r="CZ65" s="251"/>
      <c r="DA65" s="251"/>
      <c r="DB65" s="251"/>
      <c r="DC65" s="251"/>
      <c r="DD65" s="251"/>
      <c r="DE65" s="251"/>
      <c r="DF65" s="251"/>
      <c r="DG65" s="251"/>
      <c r="DH65" s="251"/>
      <c r="DI65" s="251"/>
      <c r="DJ65" s="251"/>
      <c r="DK65" s="251"/>
      <c r="DL65" s="251"/>
      <c r="DM65" s="251"/>
      <c r="DN65" s="251"/>
      <c r="DO65" s="251"/>
      <c r="DP65" s="251"/>
      <c r="DQ65" s="251"/>
      <c r="DR65" s="251"/>
      <c r="DS65" s="251"/>
      <c r="DT65" s="251"/>
      <c r="DU65" s="251"/>
      <c r="DV65" s="251"/>
      <c r="DW65" s="251"/>
      <c r="DX65" s="251"/>
      <c r="DY65" s="251"/>
      <c r="DZ65" s="251"/>
      <c r="EA65" s="251"/>
      <c r="EB65" s="251"/>
      <c r="EC65" s="251"/>
      <c r="ED65" s="251"/>
      <c r="EE65" s="251"/>
      <c r="EF65" s="251"/>
      <c r="EG65" s="251"/>
      <c r="EH65" s="251"/>
      <c r="EI65" s="251"/>
      <c r="EJ65" s="251"/>
      <c r="EK65" s="251"/>
      <c r="EL65" s="251"/>
      <c r="EM65" s="251"/>
      <c r="EN65" s="251"/>
      <c r="EO65" s="251"/>
      <c r="EP65" s="251"/>
      <c r="EQ65" s="251"/>
      <c r="ER65" s="251"/>
      <c r="ES65" s="251"/>
      <c r="ET65" s="251"/>
    </row>
    <row r="66" spans="1:150" s="80" customFormat="1" ht="67.5" outlineLevel="1" x14ac:dyDescent="0.25">
      <c r="A66" s="115"/>
      <c r="B66" s="178" t="s">
        <v>577</v>
      </c>
      <c r="C66" s="22">
        <f t="shared" si="16"/>
        <v>2879.4</v>
      </c>
      <c r="D66" s="20">
        <v>2879.4</v>
      </c>
      <c r="E66" s="22"/>
      <c r="F66" s="22"/>
      <c r="G66" s="78"/>
      <c r="H66" s="78">
        <f t="shared" si="17"/>
        <v>681.1</v>
      </c>
      <c r="I66" s="78">
        <v>681.1</v>
      </c>
      <c r="J66" s="83">
        <v>0</v>
      </c>
      <c r="K66" s="78"/>
      <c r="L66" s="78"/>
      <c r="M66" s="78">
        <f t="shared" si="18"/>
        <v>23.654233520872403</v>
      </c>
      <c r="N66" s="78">
        <f t="shared" si="19"/>
        <v>23.654233520872403</v>
      </c>
      <c r="O66" s="78" t="str">
        <f t="shared" si="20"/>
        <v>-</v>
      </c>
      <c r="P66" s="78" t="str">
        <f t="shared" si="21"/>
        <v>-</v>
      </c>
      <c r="Q66" s="178" t="s">
        <v>796</v>
      </c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51"/>
      <c r="BD66" s="251"/>
      <c r="BE66" s="251"/>
      <c r="BF66" s="251"/>
      <c r="BG66" s="251"/>
      <c r="BH66" s="251"/>
      <c r="BI66" s="251"/>
      <c r="BJ66" s="251"/>
      <c r="BK66" s="251"/>
      <c r="BL66" s="251"/>
      <c r="BM66" s="251"/>
      <c r="BN66" s="251"/>
      <c r="BO66" s="251"/>
      <c r="BP66" s="251"/>
      <c r="BQ66" s="251"/>
      <c r="BR66" s="251"/>
      <c r="BS66" s="251"/>
      <c r="BT66" s="251"/>
      <c r="BU66" s="251"/>
      <c r="BV66" s="251"/>
      <c r="BW66" s="251"/>
      <c r="BX66" s="251"/>
      <c r="BY66" s="251"/>
      <c r="BZ66" s="251"/>
      <c r="CA66" s="251"/>
      <c r="CB66" s="251"/>
      <c r="CC66" s="251"/>
      <c r="CD66" s="251"/>
      <c r="CE66" s="251"/>
      <c r="CF66" s="251"/>
      <c r="CG66" s="251"/>
      <c r="CH66" s="251"/>
      <c r="CI66" s="251"/>
      <c r="CJ66" s="251"/>
      <c r="CK66" s="251"/>
      <c r="CL66" s="251"/>
      <c r="CM66" s="251"/>
      <c r="CN66" s="251"/>
      <c r="CO66" s="251"/>
      <c r="CP66" s="251"/>
      <c r="CQ66" s="251"/>
      <c r="CR66" s="251"/>
      <c r="CS66" s="251"/>
      <c r="CT66" s="251"/>
      <c r="CU66" s="251"/>
      <c r="CV66" s="251"/>
      <c r="CW66" s="251"/>
      <c r="CX66" s="251"/>
      <c r="CY66" s="251"/>
      <c r="CZ66" s="251"/>
      <c r="DA66" s="251"/>
      <c r="DB66" s="251"/>
      <c r="DC66" s="251"/>
      <c r="DD66" s="251"/>
      <c r="DE66" s="251"/>
      <c r="DF66" s="251"/>
      <c r="DG66" s="251"/>
      <c r="DH66" s="251"/>
      <c r="DI66" s="251"/>
      <c r="DJ66" s="251"/>
      <c r="DK66" s="251"/>
      <c r="DL66" s="251"/>
      <c r="DM66" s="251"/>
      <c r="DN66" s="251"/>
      <c r="DO66" s="251"/>
      <c r="DP66" s="251"/>
      <c r="DQ66" s="251"/>
      <c r="DR66" s="251"/>
      <c r="DS66" s="251"/>
      <c r="DT66" s="251"/>
      <c r="DU66" s="251"/>
      <c r="DV66" s="251"/>
      <c r="DW66" s="251"/>
      <c r="DX66" s="251"/>
      <c r="DY66" s="251"/>
      <c r="DZ66" s="251"/>
      <c r="EA66" s="251"/>
      <c r="EB66" s="251"/>
      <c r="EC66" s="251"/>
      <c r="ED66" s="251"/>
      <c r="EE66" s="251"/>
      <c r="EF66" s="251"/>
      <c r="EG66" s="251"/>
      <c r="EH66" s="251"/>
      <c r="EI66" s="251"/>
      <c r="EJ66" s="251"/>
      <c r="EK66" s="251"/>
      <c r="EL66" s="251"/>
      <c r="EM66" s="251"/>
      <c r="EN66" s="251"/>
      <c r="EO66" s="251"/>
      <c r="EP66" s="251"/>
      <c r="EQ66" s="251"/>
      <c r="ER66" s="251"/>
      <c r="ES66" s="251"/>
      <c r="ET66" s="251"/>
    </row>
    <row r="67" spans="1:150" s="80" customFormat="1" ht="67.5" outlineLevel="1" x14ac:dyDescent="0.25">
      <c r="A67" s="116"/>
      <c r="B67" s="178" t="s">
        <v>578</v>
      </c>
      <c r="C67" s="22">
        <f t="shared" si="16"/>
        <v>8528.7999999999993</v>
      </c>
      <c r="D67" s="20">
        <v>8528.7999999999993</v>
      </c>
      <c r="E67" s="22"/>
      <c r="F67" s="22"/>
      <c r="G67" s="78">
        <v>0</v>
      </c>
      <c r="H67" s="78">
        <f t="shared" si="17"/>
        <v>2100</v>
      </c>
      <c r="I67" s="78">
        <v>2100</v>
      </c>
      <c r="J67" s="83">
        <v>0</v>
      </c>
      <c r="K67" s="78"/>
      <c r="L67" s="78">
        <v>0</v>
      </c>
      <c r="M67" s="78">
        <f t="shared" si="18"/>
        <v>24.62245567957978</v>
      </c>
      <c r="N67" s="78">
        <f t="shared" si="19"/>
        <v>24.62245567957978</v>
      </c>
      <c r="O67" s="78" t="str">
        <f t="shared" si="20"/>
        <v>-</v>
      </c>
      <c r="P67" s="78" t="str">
        <f t="shared" si="21"/>
        <v>-</v>
      </c>
      <c r="Q67" s="178" t="s">
        <v>796</v>
      </c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  <c r="AX67" s="251"/>
      <c r="AY67" s="251"/>
      <c r="AZ67" s="251"/>
      <c r="BA67" s="251"/>
      <c r="BB67" s="251"/>
      <c r="BC67" s="251"/>
      <c r="BD67" s="251"/>
      <c r="BE67" s="251"/>
      <c r="BF67" s="251"/>
      <c r="BG67" s="251"/>
      <c r="BH67" s="251"/>
      <c r="BI67" s="251"/>
      <c r="BJ67" s="251"/>
      <c r="BK67" s="251"/>
      <c r="BL67" s="251"/>
      <c r="BM67" s="251"/>
      <c r="BN67" s="251"/>
      <c r="BO67" s="251"/>
      <c r="BP67" s="251"/>
      <c r="BQ67" s="251"/>
      <c r="BR67" s="251"/>
      <c r="BS67" s="251"/>
      <c r="BT67" s="251"/>
      <c r="BU67" s="251"/>
      <c r="BV67" s="251"/>
      <c r="BW67" s="251"/>
      <c r="BX67" s="251"/>
      <c r="BY67" s="251"/>
      <c r="BZ67" s="251"/>
      <c r="CA67" s="251"/>
      <c r="CB67" s="251"/>
      <c r="CC67" s="251"/>
      <c r="CD67" s="251"/>
      <c r="CE67" s="251"/>
      <c r="CF67" s="251"/>
      <c r="CG67" s="251"/>
      <c r="CH67" s="251"/>
      <c r="CI67" s="251"/>
      <c r="CJ67" s="251"/>
      <c r="CK67" s="251"/>
      <c r="CL67" s="251"/>
      <c r="CM67" s="251"/>
      <c r="CN67" s="251"/>
      <c r="CO67" s="251"/>
      <c r="CP67" s="251"/>
      <c r="CQ67" s="251"/>
      <c r="CR67" s="251"/>
      <c r="CS67" s="251"/>
      <c r="CT67" s="251"/>
      <c r="CU67" s="251"/>
      <c r="CV67" s="251"/>
      <c r="CW67" s="251"/>
      <c r="CX67" s="251"/>
      <c r="CY67" s="251"/>
      <c r="CZ67" s="251"/>
      <c r="DA67" s="251"/>
      <c r="DB67" s="251"/>
      <c r="DC67" s="251"/>
      <c r="DD67" s="251"/>
      <c r="DE67" s="251"/>
      <c r="DF67" s="251"/>
      <c r="DG67" s="251"/>
      <c r="DH67" s="251"/>
      <c r="DI67" s="251"/>
      <c r="DJ67" s="251"/>
      <c r="DK67" s="251"/>
      <c r="DL67" s="251"/>
      <c r="DM67" s="251"/>
      <c r="DN67" s="251"/>
      <c r="DO67" s="251"/>
      <c r="DP67" s="251"/>
      <c r="DQ67" s="251"/>
      <c r="DR67" s="251"/>
      <c r="DS67" s="251"/>
      <c r="DT67" s="251"/>
      <c r="DU67" s="251"/>
      <c r="DV67" s="251"/>
      <c r="DW67" s="251"/>
      <c r="DX67" s="251"/>
      <c r="DY67" s="251"/>
      <c r="DZ67" s="251"/>
      <c r="EA67" s="251"/>
      <c r="EB67" s="251"/>
      <c r="EC67" s="251"/>
      <c r="ED67" s="251"/>
      <c r="EE67" s="251"/>
      <c r="EF67" s="251"/>
      <c r="EG67" s="251"/>
      <c r="EH67" s="251"/>
      <c r="EI67" s="251"/>
      <c r="EJ67" s="251"/>
      <c r="EK67" s="251"/>
      <c r="EL67" s="251"/>
      <c r="EM67" s="251"/>
      <c r="EN67" s="251"/>
      <c r="EO67" s="251"/>
      <c r="EP67" s="251"/>
      <c r="EQ67" s="251"/>
      <c r="ER67" s="251"/>
      <c r="ES67" s="251"/>
      <c r="ET67" s="251"/>
    </row>
    <row r="68" spans="1:150" s="80" customFormat="1" ht="81" outlineLevel="1" x14ac:dyDescent="0.25">
      <c r="A68" s="116"/>
      <c r="B68" s="178" t="s">
        <v>579</v>
      </c>
      <c r="C68" s="22">
        <f t="shared" si="16"/>
        <v>68.3</v>
      </c>
      <c r="D68" s="20">
        <v>68.3</v>
      </c>
      <c r="E68" s="22"/>
      <c r="F68" s="22"/>
      <c r="G68" s="78"/>
      <c r="H68" s="78">
        <f t="shared" si="17"/>
        <v>15</v>
      </c>
      <c r="I68" s="78">
        <v>15</v>
      </c>
      <c r="J68" s="83">
        <v>0</v>
      </c>
      <c r="K68" s="78"/>
      <c r="L68" s="78"/>
      <c r="M68" s="78">
        <f t="shared" si="18"/>
        <v>21.961932650073209</v>
      </c>
      <c r="N68" s="78">
        <f t="shared" si="19"/>
        <v>21.961932650073209</v>
      </c>
      <c r="O68" s="78" t="str">
        <f t="shared" si="20"/>
        <v>-</v>
      </c>
      <c r="P68" s="78" t="str">
        <f t="shared" si="21"/>
        <v>-</v>
      </c>
      <c r="Q68" s="178" t="s">
        <v>832</v>
      </c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  <c r="AX68" s="251"/>
      <c r="AY68" s="251"/>
      <c r="AZ68" s="251"/>
      <c r="BA68" s="251"/>
      <c r="BB68" s="251"/>
      <c r="BC68" s="251"/>
      <c r="BD68" s="251"/>
      <c r="BE68" s="251"/>
      <c r="BF68" s="251"/>
      <c r="BG68" s="251"/>
      <c r="BH68" s="251"/>
      <c r="BI68" s="251"/>
      <c r="BJ68" s="251"/>
      <c r="BK68" s="251"/>
      <c r="BL68" s="251"/>
      <c r="BM68" s="251"/>
      <c r="BN68" s="251"/>
      <c r="BO68" s="251"/>
      <c r="BP68" s="251"/>
      <c r="BQ68" s="251"/>
      <c r="BR68" s="251"/>
      <c r="BS68" s="251"/>
      <c r="BT68" s="251"/>
      <c r="BU68" s="251"/>
      <c r="BV68" s="251"/>
      <c r="BW68" s="251"/>
      <c r="BX68" s="251"/>
      <c r="BY68" s="251"/>
      <c r="BZ68" s="251"/>
      <c r="CA68" s="251"/>
      <c r="CB68" s="251"/>
      <c r="CC68" s="251"/>
      <c r="CD68" s="251"/>
      <c r="CE68" s="251"/>
      <c r="CF68" s="251"/>
      <c r="CG68" s="251"/>
      <c r="CH68" s="251"/>
      <c r="CI68" s="251"/>
      <c r="CJ68" s="251"/>
      <c r="CK68" s="251"/>
      <c r="CL68" s="251"/>
      <c r="CM68" s="251"/>
      <c r="CN68" s="251"/>
      <c r="CO68" s="251"/>
      <c r="CP68" s="251"/>
      <c r="CQ68" s="251"/>
      <c r="CR68" s="251"/>
      <c r="CS68" s="251"/>
      <c r="CT68" s="251"/>
      <c r="CU68" s="251"/>
      <c r="CV68" s="251"/>
      <c r="CW68" s="251"/>
      <c r="CX68" s="251"/>
      <c r="CY68" s="251"/>
      <c r="CZ68" s="251"/>
      <c r="DA68" s="251"/>
      <c r="DB68" s="251"/>
      <c r="DC68" s="251"/>
      <c r="DD68" s="251"/>
      <c r="DE68" s="251"/>
      <c r="DF68" s="251"/>
      <c r="DG68" s="251"/>
      <c r="DH68" s="251"/>
      <c r="DI68" s="251"/>
      <c r="DJ68" s="251"/>
      <c r="DK68" s="251"/>
      <c r="DL68" s="251"/>
      <c r="DM68" s="251"/>
      <c r="DN68" s="251"/>
      <c r="DO68" s="251"/>
      <c r="DP68" s="251"/>
      <c r="DQ68" s="251"/>
      <c r="DR68" s="251"/>
      <c r="DS68" s="251"/>
      <c r="DT68" s="251"/>
      <c r="DU68" s="251"/>
      <c r="DV68" s="251"/>
      <c r="DW68" s="251"/>
      <c r="DX68" s="251"/>
      <c r="DY68" s="251"/>
      <c r="DZ68" s="251"/>
      <c r="EA68" s="251"/>
      <c r="EB68" s="251"/>
      <c r="EC68" s="251"/>
      <c r="ED68" s="251"/>
      <c r="EE68" s="251"/>
      <c r="EF68" s="251"/>
      <c r="EG68" s="251"/>
      <c r="EH68" s="251"/>
      <c r="EI68" s="251"/>
      <c r="EJ68" s="251"/>
      <c r="EK68" s="251"/>
      <c r="EL68" s="251"/>
      <c r="EM68" s="251"/>
      <c r="EN68" s="251"/>
      <c r="EO68" s="251"/>
      <c r="EP68" s="251"/>
      <c r="EQ68" s="251"/>
      <c r="ER68" s="251"/>
      <c r="ES68" s="251"/>
      <c r="ET68" s="251"/>
    </row>
    <row r="69" spans="1:150" s="80" customFormat="1" ht="81" outlineLevel="1" x14ac:dyDescent="0.25">
      <c r="A69" s="116"/>
      <c r="B69" s="178" t="s">
        <v>580</v>
      </c>
      <c r="C69" s="22">
        <f t="shared" si="16"/>
        <v>100</v>
      </c>
      <c r="D69" s="20">
        <v>100</v>
      </c>
      <c r="E69" s="22"/>
      <c r="F69" s="22"/>
      <c r="G69" s="78"/>
      <c r="H69" s="78">
        <f t="shared" si="17"/>
        <v>0</v>
      </c>
      <c r="I69" s="78">
        <v>0</v>
      </c>
      <c r="J69" s="83">
        <v>0</v>
      </c>
      <c r="K69" s="78"/>
      <c r="L69" s="78"/>
      <c r="M69" s="78">
        <f t="shared" si="18"/>
        <v>0</v>
      </c>
      <c r="N69" s="78">
        <f t="shared" si="19"/>
        <v>0</v>
      </c>
      <c r="O69" s="78" t="str">
        <f t="shared" si="20"/>
        <v>-</v>
      </c>
      <c r="P69" s="78" t="str">
        <f t="shared" si="21"/>
        <v>-</v>
      </c>
      <c r="Q69" s="178" t="s">
        <v>608</v>
      </c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  <c r="AX69" s="251"/>
      <c r="AY69" s="251"/>
      <c r="AZ69" s="251"/>
      <c r="BA69" s="251"/>
      <c r="BB69" s="251"/>
      <c r="BC69" s="251"/>
      <c r="BD69" s="251"/>
      <c r="BE69" s="251"/>
      <c r="BF69" s="251"/>
      <c r="BG69" s="251"/>
      <c r="BH69" s="251"/>
      <c r="BI69" s="251"/>
      <c r="BJ69" s="251"/>
      <c r="BK69" s="251"/>
      <c r="BL69" s="251"/>
      <c r="BM69" s="251"/>
      <c r="BN69" s="251"/>
      <c r="BO69" s="251"/>
      <c r="BP69" s="251"/>
      <c r="BQ69" s="251"/>
      <c r="BR69" s="251"/>
      <c r="BS69" s="251"/>
      <c r="BT69" s="251"/>
      <c r="BU69" s="251"/>
      <c r="BV69" s="251"/>
      <c r="BW69" s="251"/>
      <c r="BX69" s="251"/>
      <c r="BY69" s="251"/>
      <c r="BZ69" s="251"/>
      <c r="CA69" s="251"/>
      <c r="CB69" s="251"/>
      <c r="CC69" s="251"/>
      <c r="CD69" s="251"/>
      <c r="CE69" s="251"/>
      <c r="CF69" s="251"/>
      <c r="CG69" s="251"/>
      <c r="CH69" s="251"/>
      <c r="CI69" s="251"/>
      <c r="CJ69" s="251"/>
      <c r="CK69" s="251"/>
      <c r="CL69" s="251"/>
      <c r="CM69" s="251"/>
      <c r="CN69" s="251"/>
      <c r="CO69" s="251"/>
      <c r="CP69" s="251"/>
      <c r="CQ69" s="251"/>
      <c r="CR69" s="251"/>
      <c r="CS69" s="251"/>
      <c r="CT69" s="251"/>
      <c r="CU69" s="251"/>
      <c r="CV69" s="251"/>
      <c r="CW69" s="251"/>
      <c r="CX69" s="251"/>
      <c r="CY69" s="251"/>
      <c r="CZ69" s="251"/>
      <c r="DA69" s="251"/>
      <c r="DB69" s="251"/>
      <c r="DC69" s="251"/>
      <c r="DD69" s="251"/>
      <c r="DE69" s="251"/>
      <c r="DF69" s="251"/>
      <c r="DG69" s="251"/>
      <c r="DH69" s="251"/>
      <c r="DI69" s="251"/>
      <c r="DJ69" s="251"/>
      <c r="DK69" s="251"/>
      <c r="DL69" s="251"/>
      <c r="DM69" s="251"/>
      <c r="DN69" s="251"/>
      <c r="DO69" s="251"/>
      <c r="DP69" s="251"/>
      <c r="DQ69" s="251"/>
      <c r="DR69" s="251"/>
      <c r="DS69" s="251"/>
      <c r="DT69" s="251"/>
      <c r="DU69" s="251"/>
      <c r="DV69" s="251"/>
      <c r="DW69" s="251"/>
      <c r="DX69" s="251"/>
      <c r="DY69" s="251"/>
      <c r="DZ69" s="251"/>
      <c r="EA69" s="251"/>
      <c r="EB69" s="251"/>
      <c r="EC69" s="251"/>
      <c r="ED69" s="251"/>
      <c r="EE69" s="251"/>
      <c r="EF69" s="251"/>
      <c r="EG69" s="251"/>
      <c r="EH69" s="251"/>
      <c r="EI69" s="251"/>
      <c r="EJ69" s="251"/>
      <c r="EK69" s="251"/>
      <c r="EL69" s="251"/>
      <c r="EM69" s="251"/>
      <c r="EN69" s="251"/>
      <c r="EO69" s="251"/>
      <c r="EP69" s="251"/>
      <c r="EQ69" s="251"/>
      <c r="ER69" s="251"/>
      <c r="ES69" s="251"/>
      <c r="ET69" s="251"/>
    </row>
    <row r="70" spans="1:150" s="80" customFormat="1" ht="27" outlineLevel="1" x14ac:dyDescent="0.25">
      <c r="A70" s="116"/>
      <c r="B70" s="178" t="s">
        <v>585</v>
      </c>
      <c r="C70" s="22">
        <f t="shared" si="16"/>
        <v>782.4</v>
      </c>
      <c r="D70" s="20">
        <v>782.4</v>
      </c>
      <c r="E70" s="22"/>
      <c r="F70" s="22"/>
      <c r="G70" s="78"/>
      <c r="H70" s="78">
        <f t="shared" si="17"/>
        <v>12.9</v>
      </c>
      <c r="I70" s="78">
        <v>12.9</v>
      </c>
      <c r="J70" s="83">
        <v>0</v>
      </c>
      <c r="K70" s="78"/>
      <c r="L70" s="78"/>
      <c r="M70" s="78"/>
      <c r="N70" s="78">
        <f t="shared" si="19"/>
        <v>1.6487730061349695</v>
      </c>
      <c r="O70" s="78"/>
      <c r="P70" s="78"/>
      <c r="Q70" s="178" t="s">
        <v>803</v>
      </c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1"/>
      <c r="AX70" s="251"/>
      <c r="AY70" s="251"/>
      <c r="AZ70" s="251"/>
      <c r="BA70" s="251"/>
      <c r="BB70" s="251"/>
      <c r="BC70" s="251"/>
      <c r="BD70" s="251"/>
      <c r="BE70" s="251"/>
      <c r="BF70" s="251"/>
      <c r="BG70" s="251"/>
      <c r="BH70" s="251"/>
      <c r="BI70" s="251"/>
      <c r="BJ70" s="251"/>
      <c r="BK70" s="251"/>
      <c r="BL70" s="251"/>
      <c r="BM70" s="251"/>
      <c r="BN70" s="251"/>
      <c r="BO70" s="251"/>
      <c r="BP70" s="251"/>
      <c r="BQ70" s="251"/>
      <c r="BR70" s="251"/>
      <c r="BS70" s="251"/>
      <c r="BT70" s="251"/>
      <c r="BU70" s="251"/>
      <c r="BV70" s="251"/>
      <c r="BW70" s="251"/>
      <c r="BX70" s="251"/>
      <c r="BY70" s="251"/>
      <c r="BZ70" s="251"/>
      <c r="CA70" s="251"/>
      <c r="CB70" s="251"/>
      <c r="CC70" s="251"/>
      <c r="CD70" s="251"/>
      <c r="CE70" s="251"/>
      <c r="CF70" s="251"/>
      <c r="CG70" s="251"/>
      <c r="CH70" s="251"/>
      <c r="CI70" s="251"/>
      <c r="CJ70" s="251"/>
      <c r="CK70" s="251"/>
      <c r="CL70" s="251"/>
      <c r="CM70" s="251"/>
      <c r="CN70" s="251"/>
      <c r="CO70" s="251"/>
      <c r="CP70" s="251"/>
      <c r="CQ70" s="251"/>
      <c r="CR70" s="251"/>
      <c r="CS70" s="251"/>
      <c r="CT70" s="251"/>
      <c r="CU70" s="251"/>
      <c r="CV70" s="251"/>
      <c r="CW70" s="251"/>
      <c r="CX70" s="251"/>
      <c r="CY70" s="251"/>
      <c r="CZ70" s="251"/>
      <c r="DA70" s="251"/>
      <c r="DB70" s="251"/>
      <c r="DC70" s="251"/>
      <c r="DD70" s="251"/>
      <c r="DE70" s="251"/>
      <c r="DF70" s="251"/>
      <c r="DG70" s="251"/>
      <c r="DH70" s="251"/>
      <c r="DI70" s="251"/>
      <c r="DJ70" s="251"/>
      <c r="DK70" s="251"/>
      <c r="DL70" s="251"/>
      <c r="DM70" s="251"/>
      <c r="DN70" s="251"/>
      <c r="DO70" s="251"/>
      <c r="DP70" s="251"/>
      <c r="DQ70" s="251"/>
      <c r="DR70" s="251"/>
      <c r="DS70" s="251"/>
      <c r="DT70" s="251"/>
      <c r="DU70" s="251"/>
      <c r="DV70" s="251"/>
      <c r="DW70" s="251"/>
      <c r="DX70" s="251"/>
      <c r="DY70" s="251"/>
      <c r="DZ70" s="251"/>
      <c r="EA70" s="251"/>
      <c r="EB70" s="251"/>
      <c r="EC70" s="251"/>
      <c r="ED70" s="251"/>
      <c r="EE70" s="251"/>
      <c r="EF70" s="251"/>
      <c r="EG70" s="251"/>
      <c r="EH70" s="251"/>
      <c r="EI70" s="251"/>
      <c r="EJ70" s="251"/>
      <c r="EK70" s="251"/>
      <c r="EL70" s="251"/>
      <c r="EM70" s="251"/>
      <c r="EN70" s="251"/>
      <c r="EO70" s="251"/>
      <c r="EP70" s="251"/>
      <c r="EQ70" s="251"/>
      <c r="ER70" s="251"/>
      <c r="ES70" s="251"/>
      <c r="ET70" s="251"/>
    </row>
    <row r="71" spans="1:150" s="80" customFormat="1" ht="27" outlineLevel="1" x14ac:dyDescent="0.25">
      <c r="A71" s="116"/>
      <c r="B71" s="178" t="s">
        <v>771</v>
      </c>
      <c r="C71" s="22">
        <f t="shared" si="16"/>
        <v>500</v>
      </c>
      <c r="D71" s="20">
        <v>500</v>
      </c>
      <c r="E71" s="22"/>
      <c r="F71" s="22"/>
      <c r="G71" s="78"/>
      <c r="H71" s="78">
        <f t="shared" si="17"/>
        <v>0</v>
      </c>
      <c r="I71" s="78">
        <v>0</v>
      </c>
      <c r="J71" s="83">
        <v>0</v>
      </c>
      <c r="K71" s="78"/>
      <c r="L71" s="78"/>
      <c r="M71" s="78"/>
      <c r="N71" s="78">
        <f t="shared" si="19"/>
        <v>0</v>
      </c>
      <c r="O71" s="78"/>
      <c r="P71" s="78"/>
      <c r="Q71" s="178" t="s">
        <v>785</v>
      </c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1"/>
      <c r="AX71" s="251"/>
      <c r="AY71" s="251"/>
      <c r="AZ71" s="251"/>
      <c r="BA71" s="251"/>
      <c r="BB71" s="251"/>
      <c r="BC71" s="251"/>
      <c r="BD71" s="251"/>
      <c r="BE71" s="251"/>
      <c r="BF71" s="251"/>
      <c r="BG71" s="251"/>
      <c r="BH71" s="251"/>
      <c r="BI71" s="251"/>
      <c r="BJ71" s="251"/>
      <c r="BK71" s="251"/>
      <c r="BL71" s="251"/>
      <c r="BM71" s="251"/>
      <c r="BN71" s="251"/>
      <c r="BO71" s="251"/>
      <c r="BP71" s="251"/>
      <c r="BQ71" s="251"/>
      <c r="BR71" s="251"/>
      <c r="BS71" s="251"/>
      <c r="BT71" s="251"/>
      <c r="BU71" s="251"/>
      <c r="BV71" s="251"/>
      <c r="BW71" s="251"/>
      <c r="BX71" s="251"/>
      <c r="BY71" s="251"/>
      <c r="BZ71" s="251"/>
      <c r="CA71" s="251"/>
      <c r="CB71" s="251"/>
      <c r="CC71" s="251"/>
      <c r="CD71" s="251"/>
      <c r="CE71" s="251"/>
      <c r="CF71" s="251"/>
      <c r="CG71" s="251"/>
      <c r="CH71" s="251"/>
      <c r="CI71" s="251"/>
      <c r="CJ71" s="251"/>
      <c r="CK71" s="251"/>
      <c r="CL71" s="251"/>
      <c r="CM71" s="251"/>
      <c r="CN71" s="251"/>
      <c r="CO71" s="251"/>
      <c r="CP71" s="251"/>
      <c r="CQ71" s="251"/>
      <c r="CR71" s="251"/>
      <c r="CS71" s="251"/>
      <c r="CT71" s="251"/>
      <c r="CU71" s="251"/>
      <c r="CV71" s="251"/>
      <c r="CW71" s="251"/>
      <c r="CX71" s="251"/>
      <c r="CY71" s="251"/>
      <c r="CZ71" s="251"/>
      <c r="DA71" s="251"/>
      <c r="DB71" s="251"/>
      <c r="DC71" s="251"/>
      <c r="DD71" s="251"/>
      <c r="DE71" s="251"/>
      <c r="DF71" s="251"/>
      <c r="DG71" s="251"/>
      <c r="DH71" s="251"/>
      <c r="DI71" s="251"/>
      <c r="DJ71" s="251"/>
      <c r="DK71" s="251"/>
      <c r="DL71" s="251"/>
      <c r="DM71" s="251"/>
      <c r="DN71" s="251"/>
      <c r="DO71" s="251"/>
      <c r="DP71" s="251"/>
      <c r="DQ71" s="251"/>
      <c r="DR71" s="251"/>
      <c r="DS71" s="251"/>
      <c r="DT71" s="251"/>
      <c r="DU71" s="251"/>
      <c r="DV71" s="251"/>
      <c r="DW71" s="251"/>
      <c r="DX71" s="251"/>
      <c r="DY71" s="251"/>
      <c r="DZ71" s="251"/>
      <c r="EA71" s="251"/>
      <c r="EB71" s="251"/>
      <c r="EC71" s="251"/>
      <c r="ED71" s="251"/>
      <c r="EE71" s="251"/>
      <c r="EF71" s="251"/>
      <c r="EG71" s="251"/>
      <c r="EH71" s="251"/>
      <c r="EI71" s="251"/>
      <c r="EJ71" s="251"/>
      <c r="EK71" s="251"/>
      <c r="EL71" s="251"/>
      <c r="EM71" s="251"/>
      <c r="EN71" s="251"/>
      <c r="EO71" s="251"/>
      <c r="EP71" s="251"/>
      <c r="EQ71" s="251"/>
      <c r="ER71" s="251"/>
      <c r="ES71" s="251"/>
      <c r="ET71" s="251"/>
    </row>
    <row r="72" spans="1:150" s="238" customFormat="1" ht="27.75" customHeight="1" x14ac:dyDescent="0.25">
      <c r="A72" s="237"/>
      <c r="B72" s="240" t="s">
        <v>72</v>
      </c>
      <c r="C72" s="241">
        <f>SUM(D72:F72)</f>
        <v>31253.9</v>
      </c>
      <c r="D72" s="241">
        <f>D73</f>
        <v>31011.200000000001</v>
      </c>
      <c r="E72" s="241">
        <f>E73</f>
        <v>0</v>
      </c>
      <c r="F72" s="241">
        <f>F73</f>
        <v>242.7</v>
      </c>
      <c r="G72" s="236" t="e">
        <f>G73+#REF!+#REF!</f>
        <v>#REF!</v>
      </c>
      <c r="H72" s="236">
        <f>SUM(I72:K72)</f>
        <v>5419.2</v>
      </c>
      <c r="I72" s="236">
        <f>I73</f>
        <v>5376</v>
      </c>
      <c r="J72" s="236">
        <v>0</v>
      </c>
      <c r="K72" s="236">
        <f>K73</f>
        <v>43.2</v>
      </c>
      <c r="L72" s="236" t="e">
        <f>L73+#REF!+#REF!</f>
        <v>#REF!</v>
      </c>
      <c r="M72" s="236">
        <f t="shared" ref="M72:O73" si="22">IFERROR(H72/C72*100,"-")</f>
        <v>17.339276058347917</v>
      </c>
      <c r="N72" s="236">
        <f t="shared" si="22"/>
        <v>17.335672273243215</v>
      </c>
      <c r="O72" s="236" t="str">
        <f t="shared" si="22"/>
        <v>-</v>
      </c>
      <c r="P72" s="243">
        <f t="shared" si="21"/>
        <v>17.799752781211374</v>
      </c>
      <c r="Q72" s="265"/>
      <c r="R72" s="253"/>
      <c r="S72" s="253"/>
      <c r="T72" s="253"/>
      <c r="U72" s="253"/>
      <c r="V72" s="253"/>
      <c r="W72" s="253"/>
      <c r="X72" s="253"/>
      <c r="Y72" s="253"/>
      <c r="Z72" s="253"/>
      <c r="AA72" s="253"/>
      <c r="AB72" s="253"/>
      <c r="AC72" s="253"/>
      <c r="AD72" s="253"/>
      <c r="AE72" s="253"/>
      <c r="AF72" s="253"/>
      <c r="AG72" s="253"/>
      <c r="AH72" s="253"/>
      <c r="AI72" s="253"/>
      <c r="AJ72" s="253"/>
      <c r="AK72" s="253"/>
      <c r="AL72" s="253"/>
      <c r="AM72" s="253"/>
      <c r="AN72" s="253"/>
      <c r="AO72" s="253"/>
      <c r="AP72" s="253"/>
      <c r="AQ72" s="253"/>
      <c r="AR72" s="253"/>
      <c r="AS72" s="253"/>
      <c r="AT72" s="253"/>
      <c r="AU72" s="253"/>
      <c r="AV72" s="253"/>
      <c r="AW72" s="253"/>
      <c r="AX72" s="253"/>
      <c r="AY72" s="253"/>
      <c r="AZ72" s="253"/>
      <c r="BA72" s="253"/>
      <c r="BB72" s="253"/>
      <c r="BC72" s="253"/>
      <c r="BD72" s="253"/>
      <c r="BE72" s="253"/>
      <c r="BF72" s="253"/>
      <c r="BG72" s="253"/>
      <c r="BH72" s="253"/>
      <c r="BI72" s="253"/>
      <c r="BJ72" s="253"/>
      <c r="BK72" s="253"/>
      <c r="BL72" s="253"/>
      <c r="BM72" s="253"/>
      <c r="BN72" s="253"/>
      <c r="BO72" s="253"/>
      <c r="BP72" s="253"/>
      <c r="BQ72" s="253"/>
      <c r="BR72" s="253"/>
      <c r="BS72" s="253"/>
      <c r="BT72" s="253"/>
      <c r="BU72" s="253"/>
      <c r="BV72" s="253"/>
      <c r="BW72" s="253"/>
      <c r="BX72" s="253"/>
      <c r="BY72" s="253"/>
      <c r="BZ72" s="253"/>
      <c r="CA72" s="253"/>
      <c r="CB72" s="253"/>
      <c r="CC72" s="253"/>
      <c r="CD72" s="253"/>
      <c r="CE72" s="253"/>
      <c r="CF72" s="253"/>
      <c r="CG72" s="253"/>
      <c r="CH72" s="253"/>
      <c r="CI72" s="253"/>
      <c r="CJ72" s="253"/>
      <c r="CK72" s="253"/>
      <c r="CL72" s="253"/>
      <c r="CM72" s="253"/>
      <c r="CN72" s="253"/>
      <c r="CO72" s="253"/>
      <c r="CP72" s="253"/>
      <c r="CQ72" s="253"/>
      <c r="CR72" s="253"/>
      <c r="CS72" s="253"/>
      <c r="CT72" s="253"/>
      <c r="CU72" s="253"/>
      <c r="CV72" s="253"/>
      <c r="CW72" s="253"/>
      <c r="CX72" s="253"/>
      <c r="CY72" s="253"/>
      <c r="CZ72" s="253"/>
      <c r="DA72" s="253"/>
      <c r="DB72" s="253"/>
      <c r="DC72" s="253"/>
      <c r="DD72" s="253"/>
      <c r="DE72" s="253"/>
      <c r="DF72" s="253"/>
      <c r="DG72" s="253"/>
      <c r="DH72" s="253"/>
      <c r="DI72" s="253"/>
      <c r="DJ72" s="253"/>
      <c r="DK72" s="253"/>
      <c r="DL72" s="253"/>
      <c r="DM72" s="253"/>
      <c r="DN72" s="253"/>
      <c r="DO72" s="253"/>
      <c r="DP72" s="253"/>
      <c r="DQ72" s="253"/>
      <c r="DR72" s="253"/>
      <c r="DS72" s="253"/>
      <c r="DT72" s="253"/>
      <c r="DU72" s="253"/>
      <c r="DV72" s="253"/>
      <c r="DW72" s="253"/>
      <c r="DX72" s="253"/>
      <c r="DY72" s="253"/>
      <c r="DZ72" s="253"/>
      <c r="EA72" s="253"/>
      <c r="EB72" s="253"/>
      <c r="EC72" s="253"/>
      <c r="ED72" s="253"/>
      <c r="EE72" s="253"/>
      <c r="EF72" s="253"/>
      <c r="EG72" s="253"/>
      <c r="EH72" s="253"/>
      <c r="EI72" s="253"/>
      <c r="EJ72" s="253"/>
      <c r="EK72" s="253"/>
      <c r="EL72" s="253"/>
      <c r="EM72" s="253"/>
      <c r="EN72" s="253"/>
      <c r="EO72" s="253"/>
      <c r="EP72" s="253"/>
      <c r="EQ72" s="253"/>
      <c r="ER72" s="253"/>
      <c r="ES72" s="253"/>
      <c r="ET72" s="253"/>
    </row>
    <row r="73" spans="1:150" s="88" customFormat="1" ht="57" customHeight="1" outlineLevel="1" x14ac:dyDescent="0.25">
      <c r="A73" s="111">
        <v>5</v>
      </c>
      <c r="B73" s="73" t="s">
        <v>468</v>
      </c>
      <c r="C73" s="24">
        <f t="shared" si="16"/>
        <v>31253.9</v>
      </c>
      <c r="D73" s="24">
        <f>SUM(D74:D92)</f>
        <v>31011.200000000001</v>
      </c>
      <c r="E73" s="24">
        <f>SUM(E74:E92)</f>
        <v>0</v>
      </c>
      <c r="F73" s="24">
        <f>SUM(F74:F92)</f>
        <v>242.7</v>
      </c>
      <c r="G73" s="112">
        <f>SUM(G74:G75)</f>
        <v>0</v>
      </c>
      <c r="H73" s="112">
        <f t="shared" si="17"/>
        <v>5419.2</v>
      </c>
      <c r="I73" s="112">
        <f>SUM(I74:I92)</f>
        <v>5376</v>
      </c>
      <c r="J73" s="112">
        <v>0</v>
      </c>
      <c r="K73" s="112">
        <f>SUM(K74:K92)</f>
        <v>43.2</v>
      </c>
      <c r="L73" s="112">
        <f>SUM(L74:L75)</f>
        <v>0</v>
      </c>
      <c r="M73" s="114">
        <f t="shared" si="22"/>
        <v>17.339276058347917</v>
      </c>
      <c r="N73" s="114">
        <f t="shared" si="22"/>
        <v>17.335672273243215</v>
      </c>
      <c r="O73" s="114" t="str">
        <f t="shared" si="22"/>
        <v>-</v>
      </c>
      <c r="P73" s="114">
        <f>IFERROR(K73/F73*100,"-")</f>
        <v>17.799752781211374</v>
      </c>
      <c r="Q73" s="264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250"/>
      <c r="AO73" s="250"/>
      <c r="AP73" s="250"/>
      <c r="AQ73" s="250"/>
      <c r="AR73" s="250"/>
      <c r="AS73" s="250"/>
      <c r="AT73" s="250"/>
      <c r="AU73" s="250"/>
      <c r="AV73" s="250"/>
      <c r="AW73" s="250"/>
      <c r="AX73" s="250"/>
      <c r="AY73" s="250"/>
      <c r="AZ73" s="250"/>
      <c r="BA73" s="25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</row>
    <row r="74" spans="1:150" s="80" customFormat="1" ht="67.5" outlineLevel="1" x14ac:dyDescent="0.25">
      <c r="A74" s="81"/>
      <c r="B74" s="18" t="s">
        <v>588</v>
      </c>
      <c r="C74" s="25">
        <f>SUM(D74:G74)</f>
        <v>11881.6</v>
      </c>
      <c r="D74" s="20">
        <v>11881.6</v>
      </c>
      <c r="E74" s="25"/>
      <c r="F74" s="25">
        <v>0</v>
      </c>
      <c r="G74" s="118">
        <v>0</v>
      </c>
      <c r="H74" s="118">
        <f t="shared" si="17"/>
        <v>3302.7</v>
      </c>
      <c r="I74" s="118">
        <v>3302.7</v>
      </c>
      <c r="J74" s="83">
        <v>0</v>
      </c>
      <c r="K74" s="118">
        <v>0</v>
      </c>
      <c r="L74" s="118">
        <v>0</v>
      </c>
      <c r="M74" s="66">
        <f t="shared" ref="M74:M92" si="23">IFERROR(H74/C74*100,"-")</f>
        <v>27.796761378938861</v>
      </c>
      <c r="N74" s="78">
        <f>IFERROR(I74/D74*100,"-")</f>
        <v>27.796761378938861</v>
      </c>
      <c r="O74" s="78" t="str">
        <f>IFERROR(J74/E74*100,"-")</f>
        <v>-</v>
      </c>
      <c r="P74" s="78" t="str">
        <f>IFERROR(K74/F74*100,"-")</f>
        <v>-</v>
      </c>
      <c r="Q74" s="178" t="s">
        <v>796</v>
      </c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1"/>
      <c r="BB74" s="251"/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1"/>
      <c r="BN74" s="251"/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51"/>
      <c r="CA74" s="251"/>
      <c r="CB74" s="251"/>
      <c r="CC74" s="251"/>
      <c r="CD74" s="251"/>
      <c r="CE74" s="251"/>
      <c r="CF74" s="251"/>
      <c r="CG74" s="251"/>
      <c r="CH74" s="251"/>
      <c r="CI74" s="251"/>
      <c r="CJ74" s="251"/>
      <c r="CK74" s="251"/>
      <c r="CL74" s="251"/>
      <c r="CM74" s="251"/>
      <c r="CN74" s="251"/>
      <c r="CO74" s="251"/>
      <c r="CP74" s="251"/>
      <c r="CQ74" s="251"/>
      <c r="CR74" s="251"/>
      <c r="CS74" s="251"/>
      <c r="CT74" s="251"/>
      <c r="CU74" s="251"/>
      <c r="CV74" s="251"/>
      <c r="CW74" s="251"/>
      <c r="CX74" s="251"/>
      <c r="CY74" s="251"/>
      <c r="CZ74" s="251"/>
      <c r="DA74" s="251"/>
      <c r="DB74" s="251"/>
      <c r="DC74" s="251"/>
      <c r="DD74" s="251"/>
      <c r="DE74" s="251"/>
      <c r="DF74" s="251"/>
      <c r="DG74" s="251"/>
      <c r="DH74" s="251"/>
      <c r="DI74" s="251"/>
      <c r="DJ74" s="251"/>
      <c r="DK74" s="251"/>
      <c r="DL74" s="251"/>
      <c r="DM74" s="251"/>
      <c r="DN74" s="251"/>
      <c r="DO74" s="251"/>
      <c r="DP74" s="251"/>
      <c r="DQ74" s="251"/>
      <c r="DR74" s="251"/>
      <c r="DS74" s="251"/>
      <c r="DT74" s="251"/>
      <c r="DU74" s="251"/>
      <c r="DV74" s="251"/>
      <c r="DW74" s="251"/>
      <c r="DX74" s="251"/>
      <c r="DY74" s="251"/>
      <c r="DZ74" s="251"/>
      <c r="EA74" s="251"/>
      <c r="EB74" s="251"/>
      <c r="EC74" s="251"/>
      <c r="ED74" s="251"/>
      <c r="EE74" s="251"/>
      <c r="EF74" s="251"/>
      <c r="EG74" s="251"/>
      <c r="EH74" s="251"/>
      <c r="EI74" s="251"/>
      <c r="EJ74" s="251"/>
      <c r="EK74" s="251"/>
      <c r="EL74" s="251"/>
      <c r="EM74" s="251"/>
      <c r="EN74" s="251"/>
      <c r="EO74" s="251"/>
      <c r="EP74" s="251"/>
      <c r="EQ74" s="251"/>
      <c r="ER74" s="251"/>
      <c r="ES74" s="251"/>
      <c r="ET74" s="251"/>
    </row>
    <row r="75" spans="1:150" s="80" customFormat="1" ht="81" outlineLevel="1" x14ac:dyDescent="0.25">
      <c r="A75" s="81"/>
      <c r="B75" s="18" t="s">
        <v>444</v>
      </c>
      <c r="C75" s="25">
        <f>SUM(D75:G75)</f>
        <v>60.1</v>
      </c>
      <c r="D75" s="20">
        <v>60.1</v>
      </c>
      <c r="E75" s="25"/>
      <c r="F75" s="25">
        <v>0</v>
      </c>
      <c r="G75" s="118">
        <v>0</v>
      </c>
      <c r="H75" s="118">
        <f t="shared" si="17"/>
        <v>0</v>
      </c>
      <c r="I75" s="118">
        <v>0</v>
      </c>
      <c r="J75" s="83">
        <v>0</v>
      </c>
      <c r="K75" s="118"/>
      <c r="L75" s="118">
        <v>0</v>
      </c>
      <c r="M75" s="66">
        <f t="shared" si="23"/>
        <v>0</v>
      </c>
      <c r="N75" s="78">
        <f>IFERROR(I75/D75*100,"-")</f>
        <v>0</v>
      </c>
      <c r="O75" s="78" t="str">
        <f>IFERROR(J75/E75*100,"-")</f>
        <v>-</v>
      </c>
      <c r="P75" s="78" t="str">
        <f>IFERROR(K75/F75*100,"-")</f>
        <v>-</v>
      </c>
      <c r="Q75" s="178" t="s">
        <v>807</v>
      </c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BO75" s="251"/>
      <c r="BP75" s="251"/>
      <c r="BQ75" s="251"/>
      <c r="BR75" s="251"/>
      <c r="BS75" s="251"/>
      <c r="BT75" s="251"/>
      <c r="BU75" s="251"/>
      <c r="BV75" s="251"/>
      <c r="BW75" s="251"/>
      <c r="BX75" s="251"/>
      <c r="BY75" s="251"/>
      <c r="BZ75" s="251"/>
      <c r="CA75" s="251"/>
      <c r="CB75" s="251"/>
      <c r="CC75" s="251"/>
      <c r="CD75" s="251"/>
      <c r="CE75" s="251"/>
      <c r="CF75" s="251"/>
      <c r="CG75" s="251"/>
      <c r="CH75" s="251"/>
      <c r="CI75" s="251"/>
      <c r="CJ75" s="251"/>
      <c r="CK75" s="251"/>
      <c r="CL75" s="251"/>
      <c r="CM75" s="251"/>
      <c r="CN75" s="251"/>
      <c r="CO75" s="251"/>
      <c r="CP75" s="251"/>
      <c r="CQ75" s="251"/>
      <c r="CR75" s="251"/>
      <c r="CS75" s="251"/>
      <c r="CT75" s="251"/>
      <c r="CU75" s="251"/>
      <c r="CV75" s="251"/>
      <c r="CW75" s="251"/>
      <c r="CX75" s="251"/>
      <c r="CY75" s="251"/>
      <c r="CZ75" s="251"/>
      <c r="DA75" s="251"/>
      <c r="DB75" s="251"/>
      <c r="DC75" s="251"/>
      <c r="DD75" s="251"/>
      <c r="DE75" s="251"/>
      <c r="DF75" s="251"/>
      <c r="DG75" s="251"/>
      <c r="DH75" s="251"/>
      <c r="DI75" s="251"/>
      <c r="DJ75" s="251"/>
      <c r="DK75" s="251"/>
      <c r="DL75" s="251"/>
      <c r="DM75" s="251"/>
      <c r="DN75" s="251"/>
      <c r="DO75" s="251"/>
      <c r="DP75" s="251"/>
      <c r="DQ75" s="251"/>
      <c r="DR75" s="251"/>
      <c r="DS75" s="251"/>
      <c r="DT75" s="251"/>
      <c r="DU75" s="251"/>
      <c r="DV75" s="251"/>
      <c r="DW75" s="251"/>
      <c r="DX75" s="251"/>
      <c r="DY75" s="251"/>
      <c r="DZ75" s="251"/>
      <c r="EA75" s="251"/>
      <c r="EB75" s="251"/>
      <c r="EC75" s="251"/>
      <c r="ED75" s="251"/>
      <c r="EE75" s="251"/>
      <c r="EF75" s="251"/>
      <c r="EG75" s="251"/>
      <c r="EH75" s="251"/>
      <c r="EI75" s="251"/>
      <c r="EJ75" s="251"/>
      <c r="EK75" s="251"/>
      <c r="EL75" s="251"/>
      <c r="EM75" s="251"/>
      <c r="EN75" s="251"/>
      <c r="EO75" s="251"/>
      <c r="EP75" s="251"/>
      <c r="EQ75" s="251"/>
      <c r="ER75" s="251"/>
      <c r="ES75" s="251"/>
      <c r="ET75" s="251"/>
    </row>
    <row r="76" spans="1:150" s="84" customFormat="1" ht="27" outlineLevel="1" x14ac:dyDescent="0.25">
      <c r="A76" s="82"/>
      <c r="B76" s="18" t="s">
        <v>584</v>
      </c>
      <c r="C76" s="26">
        <f t="shared" ref="C76:C92" si="24">SUM(D76:G76)</f>
        <v>242.7</v>
      </c>
      <c r="D76" s="20">
        <v>0</v>
      </c>
      <c r="E76" s="21"/>
      <c r="F76" s="21">
        <v>242.7</v>
      </c>
      <c r="G76" s="83"/>
      <c r="H76" s="119">
        <f t="shared" si="17"/>
        <v>43.2</v>
      </c>
      <c r="I76" s="83">
        <v>0</v>
      </c>
      <c r="J76" s="83">
        <v>0</v>
      </c>
      <c r="K76" s="83">
        <v>43.2</v>
      </c>
      <c r="L76" s="83"/>
      <c r="M76" s="66">
        <f t="shared" si="23"/>
        <v>17.799752781211374</v>
      </c>
      <c r="N76" s="66" t="str">
        <f t="shared" ref="N76:N92" si="25">IFERROR(I76/D76*100,"-")</f>
        <v>-</v>
      </c>
      <c r="O76" s="66" t="str">
        <f t="shared" ref="O76:O92" si="26">IFERROR(J76/E76*100,"-")</f>
        <v>-</v>
      </c>
      <c r="P76" s="66">
        <f t="shared" ref="P76:P91" si="27">IFERROR(K76/F76*100,"-")</f>
        <v>17.799752781211374</v>
      </c>
      <c r="Q76" s="178" t="s">
        <v>808</v>
      </c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  <c r="BI76" s="252"/>
      <c r="BJ76" s="252"/>
      <c r="BK76" s="252"/>
      <c r="BL76" s="252"/>
      <c r="BM76" s="252"/>
      <c r="BN76" s="252"/>
      <c r="BO76" s="252"/>
      <c r="BP76" s="252"/>
      <c r="BQ76" s="252"/>
      <c r="BR76" s="252"/>
      <c r="BS76" s="252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J76" s="252"/>
      <c r="DK76" s="252"/>
      <c r="DL76" s="252"/>
      <c r="DM76" s="252"/>
      <c r="DN76" s="252"/>
      <c r="DO76" s="252"/>
      <c r="DP76" s="252"/>
      <c r="DQ76" s="252"/>
      <c r="DR76" s="252"/>
      <c r="DS76" s="252"/>
      <c r="DT76" s="252"/>
      <c r="DU76" s="252"/>
      <c r="DV76" s="252"/>
      <c r="DW76" s="252"/>
      <c r="DX76" s="252"/>
      <c r="DY76" s="252"/>
      <c r="DZ76" s="252"/>
      <c r="EA76" s="252"/>
      <c r="EB76" s="252"/>
      <c r="EC76" s="252"/>
      <c r="ED76" s="252"/>
      <c r="EE76" s="252"/>
      <c r="EF76" s="252"/>
      <c r="EG76" s="252"/>
      <c r="EH76" s="252"/>
      <c r="EI76" s="252"/>
      <c r="EJ76" s="252"/>
      <c r="EK76" s="252"/>
      <c r="EL76" s="252"/>
      <c r="EM76" s="252"/>
      <c r="EN76" s="252"/>
      <c r="EO76" s="252"/>
      <c r="EP76" s="252"/>
      <c r="EQ76" s="252"/>
      <c r="ER76" s="252"/>
      <c r="ES76" s="252"/>
      <c r="ET76" s="252"/>
    </row>
    <row r="77" spans="1:150" s="84" customFormat="1" ht="40.5" outlineLevel="1" x14ac:dyDescent="0.25">
      <c r="A77" s="82"/>
      <c r="B77" s="18" t="s">
        <v>589</v>
      </c>
      <c r="C77" s="26">
        <f t="shared" si="24"/>
        <v>30</v>
      </c>
      <c r="D77" s="20">
        <v>30</v>
      </c>
      <c r="E77" s="21"/>
      <c r="F77" s="21"/>
      <c r="G77" s="83"/>
      <c r="H77" s="119">
        <f t="shared" si="17"/>
        <v>0</v>
      </c>
      <c r="I77" s="83">
        <v>0</v>
      </c>
      <c r="J77" s="83">
        <v>0</v>
      </c>
      <c r="K77" s="83"/>
      <c r="L77" s="83"/>
      <c r="M77" s="66">
        <f t="shared" si="23"/>
        <v>0</v>
      </c>
      <c r="N77" s="66">
        <f t="shared" si="25"/>
        <v>0</v>
      </c>
      <c r="O77" s="66" t="str">
        <f t="shared" si="26"/>
        <v>-</v>
      </c>
      <c r="P77" s="66" t="str">
        <f t="shared" si="27"/>
        <v>-</v>
      </c>
      <c r="Q77" s="178" t="s">
        <v>809</v>
      </c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2"/>
      <c r="AU77" s="252"/>
      <c r="AV77" s="252"/>
      <c r="AW77" s="252"/>
      <c r="AX77" s="252"/>
      <c r="AY77" s="252"/>
      <c r="AZ77" s="252"/>
      <c r="BA77" s="252"/>
      <c r="BB77" s="252"/>
      <c r="BC77" s="252"/>
      <c r="BD77" s="252"/>
      <c r="BE77" s="252"/>
      <c r="BF77" s="252"/>
      <c r="BG77" s="252"/>
      <c r="BH77" s="252"/>
      <c r="BI77" s="252"/>
      <c r="BJ77" s="252"/>
      <c r="BK77" s="252"/>
      <c r="BL77" s="252"/>
      <c r="BM77" s="252"/>
      <c r="BN77" s="252"/>
      <c r="BO77" s="252"/>
      <c r="BP77" s="252"/>
      <c r="BQ77" s="252"/>
      <c r="BR77" s="252"/>
      <c r="BS77" s="252"/>
      <c r="BT77" s="252"/>
      <c r="BU77" s="252"/>
      <c r="BV77" s="252"/>
      <c r="BW77" s="252"/>
      <c r="BX77" s="252"/>
      <c r="BY77" s="252"/>
      <c r="BZ77" s="252"/>
      <c r="CA77" s="252"/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52"/>
      <c r="CW77" s="252"/>
      <c r="CX77" s="252"/>
      <c r="CY77" s="252"/>
      <c r="CZ77" s="252"/>
      <c r="DA77" s="252"/>
      <c r="DB77" s="252"/>
      <c r="DC77" s="252"/>
      <c r="DD77" s="252"/>
      <c r="DE77" s="252"/>
      <c r="DF77" s="252"/>
      <c r="DG77" s="252"/>
      <c r="DH77" s="252"/>
      <c r="DI77" s="252"/>
      <c r="DJ77" s="252"/>
      <c r="DK77" s="252"/>
      <c r="DL77" s="252"/>
      <c r="DM77" s="252"/>
      <c r="DN77" s="252"/>
      <c r="DO77" s="252"/>
      <c r="DP77" s="252"/>
      <c r="DQ77" s="252"/>
      <c r="DR77" s="252"/>
      <c r="DS77" s="252"/>
      <c r="DT77" s="252"/>
      <c r="DU77" s="252"/>
      <c r="DV77" s="252"/>
      <c r="DW77" s="252"/>
      <c r="DX77" s="252"/>
      <c r="DY77" s="252"/>
      <c r="DZ77" s="252"/>
      <c r="EA77" s="252"/>
      <c r="EB77" s="252"/>
      <c r="EC77" s="252"/>
      <c r="ED77" s="252"/>
      <c r="EE77" s="252"/>
      <c r="EF77" s="252"/>
      <c r="EG77" s="252"/>
      <c r="EH77" s="252"/>
      <c r="EI77" s="252"/>
      <c r="EJ77" s="252"/>
      <c r="EK77" s="252"/>
      <c r="EL77" s="252"/>
      <c r="EM77" s="252"/>
      <c r="EN77" s="252"/>
      <c r="EO77" s="252"/>
      <c r="EP77" s="252"/>
      <c r="EQ77" s="252"/>
      <c r="ER77" s="252"/>
      <c r="ES77" s="252"/>
      <c r="ET77" s="252"/>
    </row>
    <row r="78" spans="1:150" s="84" customFormat="1" ht="81" outlineLevel="1" x14ac:dyDescent="0.25">
      <c r="A78" s="82"/>
      <c r="B78" s="18" t="s">
        <v>442</v>
      </c>
      <c r="C78" s="26">
        <f t="shared" si="24"/>
        <v>64.099999999999994</v>
      </c>
      <c r="D78" s="20">
        <v>64.099999999999994</v>
      </c>
      <c r="E78" s="21"/>
      <c r="F78" s="21"/>
      <c r="G78" s="83"/>
      <c r="H78" s="119">
        <f t="shared" si="17"/>
        <v>11.4</v>
      </c>
      <c r="I78" s="83">
        <v>11.4</v>
      </c>
      <c r="J78" s="83">
        <v>0</v>
      </c>
      <c r="K78" s="83"/>
      <c r="L78" s="83"/>
      <c r="M78" s="66">
        <f t="shared" si="23"/>
        <v>17.784711388455541</v>
      </c>
      <c r="N78" s="66">
        <f t="shared" si="25"/>
        <v>17.784711388455541</v>
      </c>
      <c r="O78" s="66" t="str">
        <f t="shared" si="26"/>
        <v>-</v>
      </c>
      <c r="P78" s="66" t="str">
        <f t="shared" si="27"/>
        <v>-</v>
      </c>
      <c r="Q78" s="178" t="s">
        <v>810</v>
      </c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2"/>
      <c r="AT78" s="252"/>
      <c r="AU78" s="252"/>
      <c r="AV78" s="252"/>
      <c r="AW78" s="252"/>
      <c r="AX78" s="252"/>
      <c r="AY78" s="252"/>
      <c r="AZ78" s="252"/>
      <c r="BA78" s="252"/>
      <c r="BB78" s="252"/>
      <c r="BC78" s="252"/>
      <c r="BD78" s="252"/>
      <c r="BE78" s="252"/>
      <c r="BF78" s="252"/>
      <c r="BG78" s="252"/>
      <c r="BH78" s="252"/>
      <c r="BI78" s="252"/>
      <c r="BJ78" s="252"/>
      <c r="BK78" s="252"/>
      <c r="BL78" s="252"/>
      <c r="BM78" s="252"/>
      <c r="BN78" s="252"/>
      <c r="BO78" s="252"/>
      <c r="BP78" s="252"/>
      <c r="BQ78" s="252"/>
      <c r="BR78" s="252"/>
      <c r="BS78" s="252"/>
      <c r="BT78" s="252"/>
      <c r="BU78" s="252"/>
      <c r="BV78" s="252"/>
      <c r="BW78" s="252"/>
      <c r="BX78" s="252"/>
      <c r="BY78" s="252"/>
      <c r="BZ78" s="252"/>
      <c r="CA78" s="252"/>
      <c r="CB78" s="252"/>
      <c r="CC78" s="252"/>
      <c r="CD78" s="252"/>
      <c r="CE78" s="252"/>
      <c r="CF78" s="252"/>
      <c r="CG78" s="252"/>
      <c r="CH78" s="252"/>
      <c r="CI78" s="252"/>
      <c r="CJ78" s="252"/>
      <c r="CK78" s="252"/>
      <c r="CL78" s="252"/>
      <c r="CM78" s="252"/>
      <c r="CN78" s="252"/>
      <c r="CO78" s="252"/>
      <c r="CP78" s="252"/>
      <c r="CQ78" s="252"/>
      <c r="CR78" s="252"/>
      <c r="CS78" s="252"/>
      <c r="CT78" s="252"/>
      <c r="CU78" s="252"/>
      <c r="CV78" s="252"/>
      <c r="CW78" s="252"/>
      <c r="CX78" s="252"/>
      <c r="CY78" s="252"/>
      <c r="CZ78" s="252"/>
      <c r="DA78" s="252"/>
      <c r="DB78" s="252"/>
      <c r="DC78" s="252"/>
      <c r="DD78" s="252"/>
      <c r="DE78" s="252"/>
      <c r="DF78" s="252"/>
      <c r="DG78" s="252"/>
      <c r="DH78" s="252"/>
      <c r="DI78" s="252"/>
      <c r="DJ78" s="252"/>
      <c r="DK78" s="252"/>
      <c r="DL78" s="252"/>
      <c r="DM78" s="252"/>
      <c r="DN78" s="252"/>
      <c r="DO78" s="252"/>
      <c r="DP78" s="252"/>
      <c r="DQ78" s="252"/>
      <c r="DR78" s="252"/>
      <c r="DS78" s="252"/>
      <c r="DT78" s="252"/>
      <c r="DU78" s="252"/>
      <c r="DV78" s="252"/>
      <c r="DW78" s="252"/>
      <c r="DX78" s="252"/>
      <c r="DY78" s="252"/>
      <c r="DZ78" s="252"/>
      <c r="EA78" s="252"/>
      <c r="EB78" s="252"/>
      <c r="EC78" s="252"/>
      <c r="ED78" s="252"/>
      <c r="EE78" s="252"/>
      <c r="EF78" s="252"/>
      <c r="EG78" s="252"/>
      <c r="EH78" s="252"/>
      <c r="EI78" s="252"/>
      <c r="EJ78" s="252"/>
      <c r="EK78" s="252"/>
      <c r="EL78" s="252"/>
      <c r="EM78" s="252"/>
      <c r="EN78" s="252"/>
      <c r="EO78" s="252"/>
      <c r="EP78" s="252"/>
      <c r="EQ78" s="252"/>
      <c r="ER78" s="252"/>
      <c r="ES78" s="252"/>
      <c r="ET78" s="252"/>
    </row>
    <row r="79" spans="1:150" s="84" customFormat="1" ht="54" outlineLevel="1" x14ac:dyDescent="0.25">
      <c r="A79" s="82"/>
      <c r="B79" s="18" t="s">
        <v>574</v>
      </c>
      <c r="C79" s="26">
        <f t="shared" si="24"/>
        <v>10</v>
      </c>
      <c r="D79" s="20">
        <v>10</v>
      </c>
      <c r="E79" s="21"/>
      <c r="F79" s="21"/>
      <c r="G79" s="83"/>
      <c r="H79" s="119">
        <f t="shared" si="17"/>
        <v>0</v>
      </c>
      <c r="I79" s="83">
        <v>0</v>
      </c>
      <c r="J79" s="83">
        <v>0</v>
      </c>
      <c r="K79" s="83"/>
      <c r="L79" s="83"/>
      <c r="M79" s="66">
        <f t="shared" si="23"/>
        <v>0</v>
      </c>
      <c r="N79" s="66">
        <f t="shared" si="25"/>
        <v>0</v>
      </c>
      <c r="O79" s="66" t="str">
        <f t="shared" si="26"/>
        <v>-</v>
      </c>
      <c r="P79" s="66" t="str">
        <f t="shared" si="27"/>
        <v>-</v>
      </c>
      <c r="Q79" s="178" t="s">
        <v>816</v>
      </c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2"/>
      <c r="BG79" s="252"/>
      <c r="BH79" s="252"/>
      <c r="BI79" s="252"/>
      <c r="BJ79" s="252"/>
      <c r="BK79" s="252"/>
      <c r="BL79" s="252"/>
      <c r="BM79" s="252"/>
      <c r="BN79" s="252"/>
      <c r="BO79" s="252"/>
      <c r="BP79" s="252"/>
      <c r="BQ79" s="252"/>
      <c r="BR79" s="252"/>
      <c r="BS79" s="252"/>
      <c r="BT79" s="252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252"/>
      <c r="CW79" s="252"/>
      <c r="CX79" s="252"/>
      <c r="CY79" s="252"/>
      <c r="CZ79" s="252"/>
      <c r="DA79" s="252"/>
      <c r="DB79" s="252"/>
      <c r="DC79" s="252"/>
      <c r="DD79" s="252"/>
      <c r="DE79" s="252"/>
      <c r="DF79" s="252"/>
      <c r="DG79" s="252"/>
      <c r="DH79" s="252"/>
      <c r="DI79" s="252"/>
      <c r="DJ79" s="252"/>
      <c r="DK79" s="252"/>
      <c r="DL79" s="252"/>
      <c r="DM79" s="252"/>
      <c r="DN79" s="252"/>
      <c r="DO79" s="252"/>
      <c r="DP79" s="252"/>
      <c r="DQ79" s="252"/>
      <c r="DR79" s="252"/>
      <c r="DS79" s="252"/>
      <c r="DT79" s="252"/>
      <c r="DU79" s="252"/>
      <c r="DV79" s="252"/>
      <c r="DW79" s="252"/>
      <c r="DX79" s="252"/>
      <c r="DY79" s="252"/>
      <c r="DZ79" s="252"/>
      <c r="EA79" s="252"/>
      <c r="EB79" s="252"/>
      <c r="EC79" s="252"/>
      <c r="ED79" s="252"/>
      <c r="EE79" s="252"/>
      <c r="EF79" s="252"/>
      <c r="EG79" s="252"/>
      <c r="EH79" s="252"/>
      <c r="EI79" s="252"/>
      <c r="EJ79" s="252"/>
      <c r="EK79" s="252"/>
      <c r="EL79" s="252"/>
      <c r="EM79" s="252"/>
      <c r="EN79" s="252"/>
      <c r="EO79" s="252"/>
      <c r="EP79" s="252"/>
      <c r="EQ79" s="252"/>
      <c r="ER79" s="252"/>
      <c r="ES79" s="252"/>
      <c r="ET79" s="252"/>
    </row>
    <row r="80" spans="1:150" s="84" customFormat="1" ht="108" outlineLevel="1" x14ac:dyDescent="0.25">
      <c r="A80" s="82"/>
      <c r="B80" s="18" t="s">
        <v>590</v>
      </c>
      <c r="C80" s="26">
        <f t="shared" si="24"/>
        <v>183.8</v>
      </c>
      <c r="D80" s="20">
        <v>183.8</v>
      </c>
      <c r="E80" s="21"/>
      <c r="F80" s="21"/>
      <c r="G80" s="83"/>
      <c r="H80" s="119">
        <f t="shared" si="17"/>
        <v>141.80000000000001</v>
      </c>
      <c r="I80" s="83">
        <v>141.80000000000001</v>
      </c>
      <c r="J80" s="83">
        <v>0</v>
      </c>
      <c r="K80" s="83"/>
      <c r="L80" s="83"/>
      <c r="M80" s="66">
        <f t="shared" si="23"/>
        <v>77.149075081610448</v>
      </c>
      <c r="N80" s="66">
        <f t="shared" si="25"/>
        <v>77.149075081610448</v>
      </c>
      <c r="O80" s="66" t="str">
        <f t="shared" si="26"/>
        <v>-</v>
      </c>
      <c r="P80" s="66" t="str">
        <f t="shared" si="27"/>
        <v>-</v>
      </c>
      <c r="Q80" s="178" t="s">
        <v>815</v>
      </c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2"/>
      <c r="AY80" s="252"/>
      <c r="AZ80" s="252"/>
      <c r="BA80" s="252"/>
      <c r="BB80" s="252"/>
      <c r="BC80" s="252"/>
      <c r="BD80" s="252"/>
      <c r="BE80" s="252"/>
      <c r="BF80" s="252"/>
      <c r="BG80" s="252"/>
      <c r="BH80" s="252"/>
      <c r="BI80" s="252"/>
      <c r="BJ80" s="252"/>
      <c r="BK80" s="252"/>
      <c r="BL80" s="252"/>
      <c r="BM80" s="252"/>
      <c r="BN80" s="252"/>
      <c r="BO80" s="252"/>
      <c r="BP80" s="252"/>
      <c r="BQ80" s="252"/>
      <c r="BR80" s="252"/>
      <c r="BS80" s="252"/>
      <c r="BT80" s="252"/>
      <c r="BU80" s="252"/>
      <c r="BV80" s="252"/>
      <c r="BW80" s="252"/>
      <c r="BX80" s="252"/>
      <c r="BY80" s="252"/>
      <c r="BZ80" s="252"/>
      <c r="CA80" s="252"/>
      <c r="CB80" s="252"/>
      <c r="CC80" s="252"/>
      <c r="CD80" s="252"/>
      <c r="CE80" s="252"/>
      <c r="CF80" s="252"/>
      <c r="CG80" s="252"/>
      <c r="CH80" s="252"/>
      <c r="CI80" s="252"/>
      <c r="CJ80" s="252"/>
      <c r="CK80" s="252"/>
      <c r="CL80" s="252"/>
      <c r="CM80" s="252"/>
      <c r="CN80" s="252"/>
      <c r="CO80" s="252"/>
      <c r="CP80" s="252"/>
      <c r="CQ80" s="252"/>
      <c r="CR80" s="252"/>
      <c r="CS80" s="252"/>
      <c r="CT80" s="252"/>
      <c r="CU80" s="252"/>
      <c r="CV80" s="252"/>
      <c r="CW80" s="252"/>
      <c r="CX80" s="252"/>
      <c r="CY80" s="252"/>
      <c r="CZ80" s="252"/>
      <c r="DA80" s="252"/>
      <c r="DB80" s="252"/>
      <c r="DC80" s="252"/>
      <c r="DD80" s="252"/>
      <c r="DE80" s="252"/>
      <c r="DF80" s="252"/>
      <c r="DG80" s="252"/>
      <c r="DH80" s="252"/>
      <c r="DI80" s="252"/>
      <c r="DJ80" s="252"/>
      <c r="DK80" s="252"/>
      <c r="DL80" s="252"/>
      <c r="DM80" s="252"/>
      <c r="DN80" s="252"/>
      <c r="DO80" s="252"/>
      <c r="DP80" s="252"/>
      <c r="DQ80" s="252"/>
      <c r="DR80" s="252"/>
      <c r="DS80" s="252"/>
      <c r="DT80" s="252"/>
      <c r="DU80" s="252"/>
      <c r="DV80" s="252"/>
      <c r="DW80" s="252"/>
      <c r="DX80" s="252"/>
      <c r="DY80" s="252"/>
      <c r="DZ80" s="252"/>
      <c r="EA80" s="252"/>
      <c r="EB80" s="252"/>
      <c r="EC80" s="252"/>
      <c r="ED80" s="252"/>
      <c r="EE80" s="252"/>
      <c r="EF80" s="252"/>
      <c r="EG80" s="252"/>
      <c r="EH80" s="252"/>
      <c r="EI80" s="252"/>
      <c r="EJ80" s="252"/>
      <c r="EK80" s="252"/>
      <c r="EL80" s="252"/>
      <c r="EM80" s="252"/>
      <c r="EN80" s="252"/>
      <c r="EO80" s="252"/>
      <c r="EP80" s="252"/>
      <c r="EQ80" s="252"/>
      <c r="ER80" s="252"/>
      <c r="ES80" s="252"/>
      <c r="ET80" s="252"/>
    </row>
    <row r="81" spans="1:150" s="84" customFormat="1" ht="94.5" outlineLevel="1" x14ac:dyDescent="0.25">
      <c r="A81" s="82"/>
      <c r="B81" s="18" t="s">
        <v>575</v>
      </c>
      <c r="C81" s="26">
        <f t="shared" si="24"/>
        <v>2976.8</v>
      </c>
      <c r="D81" s="20">
        <v>2976.8</v>
      </c>
      <c r="E81" s="21"/>
      <c r="F81" s="21"/>
      <c r="G81" s="83"/>
      <c r="H81" s="119">
        <f t="shared" si="17"/>
        <v>333.5</v>
      </c>
      <c r="I81" s="83">
        <v>333.5</v>
      </c>
      <c r="J81" s="83">
        <v>0</v>
      </c>
      <c r="K81" s="83"/>
      <c r="L81" s="83"/>
      <c r="M81" s="66">
        <f t="shared" si="23"/>
        <v>11.203305563020692</v>
      </c>
      <c r="N81" s="66">
        <f t="shared" si="25"/>
        <v>11.203305563020692</v>
      </c>
      <c r="O81" s="66" t="str">
        <f t="shared" si="26"/>
        <v>-</v>
      </c>
      <c r="P81" s="66" t="str">
        <f t="shared" si="27"/>
        <v>-</v>
      </c>
      <c r="Q81" s="233" t="s">
        <v>817</v>
      </c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  <c r="BI81" s="252"/>
      <c r="BJ81" s="252"/>
      <c r="BK81" s="252"/>
      <c r="BL81" s="252"/>
      <c r="BM81" s="252"/>
      <c r="BN81" s="252"/>
      <c r="BO81" s="252"/>
      <c r="BP81" s="252"/>
      <c r="BQ81" s="252"/>
      <c r="BR81" s="252"/>
      <c r="BS81" s="252"/>
      <c r="BT81" s="252"/>
      <c r="BU81" s="252"/>
      <c r="BV81" s="252"/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252"/>
      <c r="CK81" s="252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252"/>
      <c r="CW81" s="252"/>
      <c r="CX81" s="252"/>
      <c r="CY81" s="252"/>
      <c r="CZ81" s="252"/>
      <c r="DA81" s="252"/>
      <c r="DB81" s="252"/>
      <c r="DC81" s="252"/>
      <c r="DD81" s="252"/>
      <c r="DE81" s="252"/>
      <c r="DF81" s="252"/>
      <c r="DG81" s="252"/>
      <c r="DH81" s="252"/>
      <c r="DI81" s="252"/>
      <c r="DJ81" s="252"/>
      <c r="DK81" s="252"/>
      <c r="DL81" s="252"/>
      <c r="DM81" s="252"/>
      <c r="DN81" s="252"/>
      <c r="DO81" s="252"/>
      <c r="DP81" s="252"/>
      <c r="DQ81" s="252"/>
      <c r="DR81" s="252"/>
      <c r="DS81" s="252"/>
      <c r="DT81" s="252"/>
      <c r="DU81" s="252"/>
      <c r="DV81" s="252"/>
      <c r="DW81" s="252"/>
      <c r="DX81" s="252"/>
      <c r="DY81" s="252"/>
      <c r="DZ81" s="252"/>
      <c r="EA81" s="252"/>
      <c r="EB81" s="252"/>
      <c r="EC81" s="252"/>
      <c r="ED81" s="252"/>
      <c r="EE81" s="252"/>
      <c r="EF81" s="252"/>
      <c r="EG81" s="252"/>
      <c r="EH81" s="252"/>
      <c r="EI81" s="252"/>
      <c r="EJ81" s="252"/>
      <c r="EK81" s="252"/>
      <c r="EL81" s="252"/>
      <c r="EM81" s="252"/>
      <c r="EN81" s="252"/>
      <c r="EO81" s="252"/>
      <c r="EP81" s="252"/>
      <c r="EQ81" s="252"/>
      <c r="ER81" s="252"/>
      <c r="ES81" s="252"/>
      <c r="ET81" s="252"/>
    </row>
    <row r="82" spans="1:150" s="84" customFormat="1" ht="54" outlineLevel="1" x14ac:dyDescent="0.25">
      <c r="A82" s="82"/>
      <c r="B82" s="18" t="s">
        <v>576</v>
      </c>
      <c r="C82" s="26">
        <f t="shared" si="24"/>
        <v>839.7</v>
      </c>
      <c r="D82" s="20">
        <v>839.7</v>
      </c>
      <c r="E82" s="21"/>
      <c r="F82" s="21"/>
      <c r="G82" s="83"/>
      <c r="H82" s="119">
        <f t="shared" si="17"/>
        <v>135.19999999999999</v>
      </c>
      <c r="I82" s="83">
        <v>135.19999999999999</v>
      </c>
      <c r="J82" s="83">
        <v>0</v>
      </c>
      <c r="K82" s="83"/>
      <c r="L82" s="83"/>
      <c r="M82" s="66">
        <f t="shared" si="23"/>
        <v>16.100988448255325</v>
      </c>
      <c r="N82" s="66">
        <f t="shared" si="25"/>
        <v>16.100988448255325</v>
      </c>
      <c r="O82" s="66" t="str">
        <f t="shared" si="26"/>
        <v>-</v>
      </c>
      <c r="P82" s="66" t="str">
        <f t="shared" si="27"/>
        <v>-</v>
      </c>
      <c r="Q82" s="178" t="s">
        <v>798</v>
      </c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2"/>
      <c r="AZ82" s="252"/>
      <c r="BA82" s="252"/>
      <c r="BB82" s="252"/>
      <c r="BC82" s="252"/>
      <c r="BD82" s="252"/>
      <c r="BE82" s="252"/>
      <c r="BF82" s="252"/>
      <c r="BG82" s="252"/>
      <c r="BH82" s="252"/>
      <c r="BI82" s="252"/>
      <c r="BJ82" s="252"/>
      <c r="BK82" s="252"/>
      <c r="BL82" s="252"/>
      <c r="BM82" s="252"/>
      <c r="BN82" s="252"/>
      <c r="BO82" s="252"/>
      <c r="BP82" s="252"/>
      <c r="BQ82" s="252"/>
      <c r="BR82" s="252"/>
      <c r="BS82" s="252"/>
      <c r="BT82" s="252"/>
      <c r="BU82" s="252"/>
      <c r="BV82" s="252"/>
      <c r="BW82" s="252"/>
      <c r="BX82" s="252"/>
      <c r="BY82" s="252"/>
      <c r="BZ82" s="252"/>
      <c r="CA82" s="252"/>
      <c r="CB82" s="252"/>
      <c r="CC82" s="252"/>
      <c r="CD82" s="252"/>
      <c r="CE82" s="252"/>
      <c r="CF82" s="252"/>
      <c r="CG82" s="252"/>
      <c r="CH82" s="252"/>
      <c r="CI82" s="252"/>
      <c r="CJ82" s="252"/>
      <c r="CK82" s="252"/>
      <c r="CL82" s="252"/>
      <c r="CM82" s="252"/>
      <c r="CN82" s="252"/>
      <c r="CO82" s="252"/>
      <c r="CP82" s="252"/>
      <c r="CQ82" s="252"/>
      <c r="CR82" s="252"/>
      <c r="CS82" s="252"/>
      <c r="CT82" s="252"/>
      <c r="CU82" s="252"/>
      <c r="CV82" s="252"/>
      <c r="CW82" s="252"/>
      <c r="CX82" s="252"/>
      <c r="CY82" s="252"/>
      <c r="CZ82" s="252"/>
      <c r="DA82" s="252"/>
      <c r="DB82" s="252"/>
      <c r="DC82" s="252"/>
      <c r="DD82" s="252"/>
      <c r="DE82" s="252"/>
      <c r="DF82" s="252"/>
      <c r="DG82" s="252"/>
      <c r="DH82" s="252"/>
      <c r="DI82" s="252"/>
      <c r="DJ82" s="252"/>
      <c r="DK82" s="252"/>
      <c r="DL82" s="252"/>
      <c r="DM82" s="252"/>
      <c r="DN82" s="252"/>
      <c r="DO82" s="252"/>
      <c r="DP82" s="252"/>
      <c r="DQ82" s="252"/>
      <c r="DR82" s="252"/>
      <c r="DS82" s="252"/>
      <c r="DT82" s="252"/>
      <c r="DU82" s="252"/>
      <c r="DV82" s="252"/>
      <c r="DW82" s="252"/>
      <c r="DX82" s="252"/>
      <c r="DY82" s="252"/>
      <c r="DZ82" s="252"/>
      <c r="EA82" s="252"/>
      <c r="EB82" s="252"/>
      <c r="EC82" s="252"/>
      <c r="ED82" s="252"/>
      <c r="EE82" s="252"/>
      <c r="EF82" s="252"/>
      <c r="EG82" s="252"/>
      <c r="EH82" s="252"/>
      <c r="EI82" s="252"/>
      <c r="EJ82" s="252"/>
      <c r="EK82" s="252"/>
      <c r="EL82" s="252"/>
      <c r="EM82" s="252"/>
      <c r="EN82" s="252"/>
      <c r="EO82" s="252"/>
      <c r="EP82" s="252"/>
      <c r="EQ82" s="252"/>
      <c r="ER82" s="252"/>
      <c r="ES82" s="252"/>
      <c r="ET82" s="252"/>
    </row>
    <row r="83" spans="1:150" s="84" customFormat="1" ht="81" outlineLevel="1" x14ac:dyDescent="0.25">
      <c r="A83" s="82"/>
      <c r="B83" s="18" t="s">
        <v>591</v>
      </c>
      <c r="C83" s="26">
        <f t="shared" si="24"/>
        <v>996</v>
      </c>
      <c r="D83" s="20">
        <v>996</v>
      </c>
      <c r="E83" s="21"/>
      <c r="F83" s="21"/>
      <c r="G83" s="83"/>
      <c r="H83" s="119">
        <f t="shared" si="17"/>
        <v>71.599999999999994</v>
      </c>
      <c r="I83" s="83">
        <v>71.599999999999994</v>
      </c>
      <c r="J83" s="83">
        <v>0</v>
      </c>
      <c r="K83" s="83"/>
      <c r="L83" s="83"/>
      <c r="M83" s="66">
        <f t="shared" si="23"/>
        <v>7.1887550200803201</v>
      </c>
      <c r="N83" s="66">
        <f t="shared" si="25"/>
        <v>7.1887550200803201</v>
      </c>
      <c r="O83" s="66" t="str">
        <f t="shared" si="26"/>
        <v>-</v>
      </c>
      <c r="P83" s="66" t="str">
        <f t="shared" si="27"/>
        <v>-</v>
      </c>
      <c r="Q83" s="178" t="s">
        <v>799</v>
      </c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  <c r="BC83" s="252"/>
      <c r="BD83" s="252"/>
      <c r="BE83" s="252"/>
      <c r="BF83" s="252"/>
      <c r="BG83" s="252"/>
      <c r="BH83" s="252"/>
      <c r="BI83" s="252"/>
      <c r="BJ83" s="252"/>
      <c r="BK83" s="252"/>
      <c r="BL83" s="252"/>
      <c r="BM83" s="252"/>
      <c r="BN83" s="252"/>
      <c r="BO83" s="252"/>
      <c r="BP83" s="252"/>
      <c r="BQ83" s="252"/>
      <c r="BR83" s="252"/>
      <c r="BS83" s="252"/>
      <c r="BT83" s="252"/>
      <c r="BU83" s="252"/>
      <c r="BV83" s="252"/>
      <c r="BW83" s="252"/>
      <c r="BX83" s="252"/>
      <c r="BY83" s="252"/>
      <c r="BZ83" s="252"/>
      <c r="CA83" s="252"/>
      <c r="CB83" s="252"/>
      <c r="CC83" s="252"/>
      <c r="CD83" s="252"/>
      <c r="CE83" s="252"/>
      <c r="CF83" s="252"/>
      <c r="CG83" s="252"/>
      <c r="CH83" s="252"/>
      <c r="CI83" s="252"/>
      <c r="CJ83" s="252"/>
      <c r="CK83" s="252"/>
      <c r="CL83" s="252"/>
      <c r="CM83" s="252"/>
      <c r="CN83" s="252"/>
      <c r="CO83" s="252"/>
      <c r="CP83" s="252"/>
      <c r="CQ83" s="252"/>
      <c r="CR83" s="252"/>
      <c r="CS83" s="252"/>
      <c r="CT83" s="252"/>
      <c r="CU83" s="252"/>
      <c r="CV83" s="252"/>
      <c r="CW83" s="252"/>
      <c r="CX83" s="252"/>
      <c r="CY83" s="252"/>
      <c r="CZ83" s="252"/>
      <c r="DA83" s="252"/>
      <c r="DB83" s="252"/>
      <c r="DC83" s="252"/>
      <c r="DD83" s="252"/>
      <c r="DE83" s="252"/>
      <c r="DF83" s="252"/>
      <c r="DG83" s="252"/>
      <c r="DH83" s="252"/>
      <c r="DI83" s="252"/>
      <c r="DJ83" s="252"/>
      <c r="DK83" s="252"/>
      <c r="DL83" s="252"/>
      <c r="DM83" s="252"/>
      <c r="DN83" s="252"/>
      <c r="DO83" s="252"/>
      <c r="DP83" s="252"/>
      <c r="DQ83" s="252"/>
      <c r="DR83" s="252"/>
      <c r="DS83" s="252"/>
      <c r="DT83" s="252"/>
      <c r="DU83" s="252"/>
      <c r="DV83" s="252"/>
      <c r="DW83" s="252"/>
      <c r="DX83" s="252"/>
      <c r="DY83" s="252"/>
      <c r="DZ83" s="252"/>
      <c r="EA83" s="252"/>
      <c r="EB83" s="252"/>
      <c r="EC83" s="252"/>
      <c r="ED83" s="252"/>
      <c r="EE83" s="252"/>
      <c r="EF83" s="252"/>
      <c r="EG83" s="252"/>
      <c r="EH83" s="252"/>
      <c r="EI83" s="252"/>
      <c r="EJ83" s="252"/>
      <c r="EK83" s="252"/>
      <c r="EL83" s="252"/>
      <c r="EM83" s="252"/>
      <c r="EN83" s="252"/>
      <c r="EO83" s="252"/>
      <c r="EP83" s="252"/>
      <c r="EQ83" s="252"/>
      <c r="ER83" s="252"/>
      <c r="ES83" s="252"/>
      <c r="ET83" s="252"/>
    </row>
    <row r="84" spans="1:150" s="84" customFormat="1" ht="54" outlineLevel="1" x14ac:dyDescent="0.25">
      <c r="A84" s="82"/>
      <c r="B84" s="18" t="s">
        <v>592</v>
      </c>
      <c r="C84" s="26">
        <f t="shared" si="24"/>
        <v>200</v>
      </c>
      <c r="D84" s="20">
        <v>200</v>
      </c>
      <c r="E84" s="21"/>
      <c r="F84" s="21"/>
      <c r="G84" s="83"/>
      <c r="H84" s="119">
        <f t="shared" si="17"/>
        <v>0</v>
      </c>
      <c r="I84" s="83">
        <v>0</v>
      </c>
      <c r="J84" s="83">
        <v>0</v>
      </c>
      <c r="K84" s="83"/>
      <c r="L84" s="83"/>
      <c r="M84" s="66">
        <f t="shared" si="23"/>
        <v>0</v>
      </c>
      <c r="N84" s="66">
        <f t="shared" si="25"/>
        <v>0</v>
      </c>
      <c r="O84" s="66" t="str">
        <f t="shared" si="26"/>
        <v>-</v>
      </c>
      <c r="P84" s="66" t="str">
        <f t="shared" si="27"/>
        <v>-</v>
      </c>
      <c r="Q84" s="178" t="s">
        <v>811</v>
      </c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2"/>
      <c r="AQ84" s="252"/>
      <c r="AR84" s="252"/>
      <c r="AS84" s="252"/>
      <c r="AT84" s="252"/>
      <c r="AU84" s="252"/>
      <c r="AV84" s="252"/>
      <c r="AW84" s="252"/>
      <c r="AX84" s="252"/>
      <c r="AY84" s="252"/>
      <c r="AZ84" s="252"/>
      <c r="BA84" s="252"/>
      <c r="BB84" s="252"/>
      <c r="BC84" s="252"/>
      <c r="BD84" s="252"/>
      <c r="BE84" s="252"/>
      <c r="BF84" s="252"/>
      <c r="BG84" s="252"/>
      <c r="BH84" s="252"/>
      <c r="BI84" s="252"/>
      <c r="BJ84" s="252"/>
      <c r="BK84" s="252"/>
      <c r="BL84" s="252"/>
      <c r="BM84" s="252"/>
      <c r="BN84" s="252"/>
      <c r="BO84" s="252"/>
      <c r="BP84" s="252"/>
      <c r="BQ84" s="252"/>
      <c r="BR84" s="252"/>
      <c r="BS84" s="252"/>
      <c r="BT84" s="252"/>
      <c r="BU84" s="252"/>
      <c r="BV84" s="252"/>
      <c r="BW84" s="252"/>
      <c r="BX84" s="252"/>
      <c r="BY84" s="252"/>
      <c r="BZ84" s="252"/>
      <c r="CA84" s="252"/>
      <c r="CB84" s="252"/>
      <c r="CC84" s="252"/>
      <c r="CD84" s="252"/>
      <c r="CE84" s="252"/>
      <c r="CF84" s="252"/>
      <c r="CG84" s="252"/>
      <c r="CH84" s="252"/>
      <c r="CI84" s="252"/>
      <c r="CJ84" s="252"/>
      <c r="CK84" s="252"/>
      <c r="CL84" s="252"/>
      <c r="CM84" s="252"/>
      <c r="CN84" s="252"/>
      <c r="CO84" s="252"/>
      <c r="CP84" s="252"/>
      <c r="CQ84" s="252"/>
      <c r="CR84" s="252"/>
      <c r="CS84" s="252"/>
      <c r="CT84" s="252"/>
      <c r="CU84" s="252"/>
      <c r="CV84" s="252"/>
      <c r="CW84" s="252"/>
      <c r="CX84" s="252"/>
      <c r="CY84" s="252"/>
      <c r="CZ84" s="252"/>
      <c r="DA84" s="252"/>
      <c r="DB84" s="252"/>
      <c r="DC84" s="252"/>
      <c r="DD84" s="252"/>
      <c r="DE84" s="252"/>
      <c r="DF84" s="252"/>
      <c r="DG84" s="252"/>
      <c r="DH84" s="252"/>
      <c r="DI84" s="252"/>
      <c r="DJ84" s="252"/>
      <c r="DK84" s="252"/>
      <c r="DL84" s="252"/>
      <c r="DM84" s="252"/>
      <c r="DN84" s="252"/>
      <c r="DO84" s="252"/>
      <c r="DP84" s="252"/>
      <c r="DQ84" s="252"/>
      <c r="DR84" s="252"/>
      <c r="DS84" s="252"/>
      <c r="DT84" s="252"/>
      <c r="DU84" s="252"/>
      <c r="DV84" s="252"/>
      <c r="DW84" s="252"/>
      <c r="DX84" s="252"/>
      <c r="DY84" s="252"/>
      <c r="DZ84" s="252"/>
      <c r="EA84" s="252"/>
      <c r="EB84" s="252"/>
      <c r="EC84" s="252"/>
      <c r="ED84" s="252"/>
      <c r="EE84" s="252"/>
      <c r="EF84" s="252"/>
      <c r="EG84" s="252"/>
      <c r="EH84" s="252"/>
      <c r="EI84" s="252"/>
      <c r="EJ84" s="252"/>
      <c r="EK84" s="252"/>
      <c r="EL84" s="252"/>
      <c r="EM84" s="252"/>
      <c r="EN84" s="252"/>
      <c r="EO84" s="252"/>
      <c r="EP84" s="252"/>
      <c r="EQ84" s="252"/>
      <c r="ER84" s="252"/>
      <c r="ES84" s="252"/>
      <c r="ET84" s="252"/>
    </row>
    <row r="85" spans="1:150" s="84" customFormat="1" ht="27" outlineLevel="1" x14ac:dyDescent="0.25">
      <c r="A85" s="82"/>
      <c r="B85" s="18" t="s">
        <v>771</v>
      </c>
      <c r="C85" s="26">
        <f t="shared" si="24"/>
        <v>500</v>
      </c>
      <c r="D85" s="20">
        <v>500</v>
      </c>
      <c r="E85" s="21"/>
      <c r="F85" s="21"/>
      <c r="G85" s="83"/>
      <c r="H85" s="119">
        <f t="shared" si="17"/>
        <v>0</v>
      </c>
      <c r="I85" s="83">
        <v>0</v>
      </c>
      <c r="J85" s="83">
        <v>0</v>
      </c>
      <c r="K85" s="83"/>
      <c r="L85" s="83"/>
      <c r="M85" s="66">
        <f t="shared" si="23"/>
        <v>0</v>
      </c>
      <c r="N85" s="66">
        <f t="shared" si="25"/>
        <v>0</v>
      </c>
      <c r="O85" s="66" t="str">
        <f t="shared" si="26"/>
        <v>-</v>
      </c>
      <c r="P85" s="66" t="str">
        <f t="shared" si="27"/>
        <v>-</v>
      </c>
      <c r="Q85" s="233" t="s">
        <v>643</v>
      </c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2"/>
      <c r="AU85" s="252"/>
      <c r="AV85" s="252"/>
      <c r="AW85" s="252"/>
      <c r="AX85" s="252"/>
      <c r="AY85" s="252"/>
      <c r="AZ85" s="252"/>
      <c r="BA85" s="252"/>
      <c r="BB85" s="252"/>
      <c r="BC85" s="252"/>
      <c r="BD85" s="252"/>
      <c r="BE85" s="252"/>
      <c r="BF85" s="252"/>
      <c r="BG85" s="252"/>
      <c r="BH85" s="252"/>
      <c r="BI85" s="252"/>
      <c r="BJ85" s="252"/>
      <c r="BK85" s="252"/>
      <c r="BL85" s="252"/>
      <c r="BM85" s="252"/>
      <c r="BN85" s="252"/>
      <c r="BO85" s="252"/>
      <c r="BP85" s="252"/>
      <c r="BQ85" s="252"/>
      <c r="BR85" s="252"/>
      <c r="BS85" s="252"/>
      <c r="BT85" s="252"/>
      <c r="BU85" s="252"/>
      <c r="BV85" s="252"/>
      <c r="BW85" s="252"/>
      <c r="BX85" s="252"/>
      <c r="BY85" s="252"/>
      <c r="BZ85" s="252"/>
      <c r="CA85" s="252"/>
      <c r="CB85" s="252"/>
      <c r="CC85" s="252"/>
      <c r="CD85" s="252"/>
      <c r="CE85" s="252"/>
      <c r="CF85" s="252"/>
      <c r="CG85" s="252"/>
      <c r="CH85" s="252"/>
      <c r="CI85" s="252"/>
      <c r="CJ85" s="252"/>
      <c r="CK85" s="252"/>
      <c r="CL85" s="252"/>
      <c r="CM85" s="252"/>
      <c r="CN85" s="252"/>
      <c r="CO85" s="252"/>
      <c r="CP85" s="252"/>
      <c r="CQ85" s="252"/>
      <c r="CR85" s="252"/>
      <c r="CS85" s="252"/>
      <c r="CT85" s="252"/>
      <c r="CU85" s="252"/>
      <c r="CV85" s="252"/>
      <c r="CW85" s="252"/>
      <c r="CX85" s="252"/>
      <c r="CY85" s="252"/>
      <c r="CZ85" s="252"/>
      <c r="DA85" s="252"/>
      <c r="DB85" s="252"/>
      <c r="DC85" s="252"/>
      <c r="DD85" s="252"/>
      <c r="DE85" s="252"/>
      <c r="DF85" s="252"/>
      <c r="DG85" s="252"/>
      <c r="DH85" s="252"/>
      <c r="DI85" s="252"/>
      <c r="DJ85" s="252"/>
      <c r="DK85" s="252"/>
      <c r="DL85" s="252"/>
      <c r="DM85" s="252"/>
      <c r="DN85" s="252"/>
      <c r="DO85" s="252"/>
      <c r="DP85" s="252"/>
      <c r="DQ85" s="252"/>
      <c r="DR85" s="252"/>
      <c r="DS85" s="252"/>
      <c r="DT85" s="252"/>
      <c r="DU85" s="252"/>
      <c r="DV85" s="252"/>
      <c r="DW85" s="252"/>
      <c r="DX85" s="252"/>
      <c r="DY85" s="252"/>
      <c r="DZ85" s="252"/>
      <c r="EA85" s="252"/>
      <c r="EB85" s="252"/>
      <c r="EC85" s="252"/>
      <c r="ED85" s="252"/>
      <c r="EE85" s="252"/>
      <c r="EF85" s="252"/>
      <c r="EG85" s="252"/>
      <c r="EH85" s="252"/>
      <c r="EI85" s="252"/>
      <c r="EJ85" s="252"/>
      <c r="EK85" s="252"/>
      <c r="EL85" s="252"/>
      <c r="EM85" s="252"/>
      <c r="EN85" s="252"/>
      <c r="EO85" s="252"/>
      <c r="EP85" s="252"/>
      <c r="EQ85" s="252"/>
      <c r="ER85" s="252"/>
      <c r="ES85" s="252"/>
      <c r="ET85" s="252"/>
    </row>
    <row r="86" spans="1:150" s="84" customFormat="1" ht="67.5" outlineLevel="1" x14ac:dyDescent="0.25">
      <c r="A86" s="82"/>
      <c r="B86" s="28" t="s">
        <v>593</v>
      </c>
      <c r="C86" s="26">
        <f t="shared" si="24"/>
        <v>362.4</v>
      </c>
      <c r="D86" s="20">
        <v>362.4</v>
      </c>
      <c r="E86" s="21">
        <v>0</v>
      </c>
      <c r="F86" s="21">
        <v>0</v>
      </c>
      <c r="G86" s="83"/>
      <c r="H86" s="119">
        <f t="shared" si="17"/>
        <v>89.7</v>
      </c>
      <c r="I86" s="83">
        <v>89.7</v>
      </c>
      <c r="J86" s="83">
        <v>0</v>
      </c>
      <c r="K86" s="83">
        <v>0</v>
      </c>
      <c r="L86" s="83"/>
      <c r="M86" s="66">
        <f t="shared" si="23"/>
        <v>24.751655629139073</v>
      </c>
      <c r="N86" s="66">
        <f t="shared" si="25"/>
        <v>24.751655629139073</v>
      </c>
      <c r="O86" s="66" t="str">
        <f t="shared" si="26"/>
        <v>-</v>
      </c>
      <c r="P86" s="66" t="str">
        <f t="shared" si="27"/>
        <v>-</v>
      </c>
      <c r="Q86" s="18" t="s">
        <v>799</v>
      </c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2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2"/>
      <c r="BN86" s="252"/>
      <c r="BO86" s="252"/>
      <c r="BP86" s="252"/>
      <c r="BQ86" s="252"/>
      <c r="BR86" s="252"/>
      <c r="BS86" s="252"/>
      <c r="BT86" s="252"/>
      <c r="BU86" s="252"/>
      <c r="BV86" s="252"/>
      <c r="BW86" s="252"/>
      <c r="BX86" s="252"/>
      <c r="BY86" s="252"/>
      <c r="BZ86" s="252"/>
      <c r="CA86" s="252"/>
      <c r="CB86" s="252"/>
      <c r="CC86" s="252"/>
      <c r="CD86" s="252"/>
      <c r="CE86" s="252"/>
      <c r="CF86" s="252"/>
      <c r="CG86" s="252"/>
      <c r="CH86" s="252"/>
      <c r="CI86" s="252"/>
      <c r="CJ86" s="252"/>
      <c r="CK86" s="252"/>
      <c r="CL86" s="252"/>
      <c r="CM86" s="252"/>
      <c r="CN86" s="252"/>
      <c r="CO86" s="252"/>
      <c r="CP86" s="252"/>
      <c r="CQ86" s="252"/>
      <c r="CR86" s="252"/>
      <c r="CS86" s="252"/>
      <c r="CT86" s="252"/>
      <c r="CU86" s="252"/>
      <c r="CV86" s="252"/>
      <c r="CW86" s="252"/>
      <c r="CX86" s="252"/>
      <c r="CY86" s="252"/>
      <c r="CZ86" s="252"/>
      <c r="DA86" s="252"/>
      <c r="DB86" s="252"/>
      <c r="DC86" s="252"/>
      <c r="DD86" s="252"/>
      <c r="DE86" s="252"/>
      <c r="DF86" s="252"/>
      <c r="DG86" s="252"/>
      <c r="DH86" s="252"/>
      <c r="DI86" s="252"/>
      <c r="DJ86" s="252"/>
      <c r="DK86" s="252"/>
      <c r="DL86" s="252"/>
      <c r="DM86" s="252"/>
      <c r="DN86" s="252"/>
      <c r="DO86" s="252"/>
      <c r="DP86" s="252"/>
      <c r="DQ86" s="252"/>
      <c r="DR86" s="252"/>
      <c r="DS86" s="252"/>
      <c r="DT86" s="252"/>
      <c r="DU86" s="252"/>
      <c r="DV86" s="252"/>
      <c r="DW86" s="252"/>
      <c r="DX86" s="252"/>
      <c r="DY86" s="252"/>
      <c r="DZ86" s="252"/>
      <c r="EA86" s="252"/>
      <c r="EB86" s="252"/>
      <c r="EC86" s="252"/>
      <c r="ED86" s="252"/>
      <c r="EE86" s="252"/>
      <c r="EF86" s="252"/>
      <c r="EG86" s="252"/>
      <c r="EH86" s="252"/>
      <c r="EI86" s="252"/>
      <c r="EJ86" s="252"/>
      <c r="EK86" s="252"/>
      <c r="EL86" s="252"/>
      <c r="EM86" s="252"/>
      <c r="EN86" s="252"/>
      <c r="EO86" s="252"/>
      <c r="EP86" s="252"/>
      <c r="EQ86" s="252"/>
      <c r="ER86" s="252"/>
      <c r="ES86" s="252"/>
      <c r="ET86" s="252"/>
    </row>
    <row r="87" spans="1:150" s="84" customFormat="1" ht="67.5" outlineLevel="1" x14ac:dyDescent="0.25">
      <c r="A87" s="82"/>
      <c r="B87" s="28" t="s">
        <v>577</v>
      </c>
      <c r="C87" s="26">
        <f t="shared" si="24"/>
        <v>7841.9</v>
      </c>
      <c r="D87" s="20">
        <v>7841.9</v>
      </c>
      <c r="E87" s="21"/>
      <c r="F87" s="21"/>
      <c r="G87" s="83"/>
      <c r="H87" s="119">
        <f t="shared" si="17"/>
        <v>1177.8</v>
      </c>
      <c r="I87" s="83">
        <v>1177.8</v>
      </c>
      <c r="J87" s="83">
        <v>0</v>
      </c>
      <c r="K87" s="83"/>
      <c r="L87" s="83"/>
      <c r="M87" s="66">
        <f t="shared" si="23"/>
        <v>15.0193192976192</v>
      </c>
      <c r="N87" s="66">
        <f t="shared" si="25"/>
        <v>15.0193192976192</v>
      </c>
      <c r="O87" s="66" t="str">
        <f t="shared" si="26"/>
        <v>-</v>
      </c>
      <c r="P87" s="66" t="str">
        <f t="shared" si="27"/>
        <v>-</v>
      </c>
      <c r="Q87" s="178" t="s">
        <v>796</v>
      </c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252"/>
      <c r="AP87" s="252"/>
      <c r="AQ87" s="252"/>
      <c r="AR87" s="252"/>
      <c r="AS87" s="252"/>
      <c r="AT87" s="252"/>
      <c r="AU87" s="252"/>
      <c r="AV87" s="252"/>
      <c r="AW87" s="252"/>
      <c r="AX87" s="252"/>
      <c r="AY87" s="252"/>
      <c r="AZ87" s="252"/>
      <c r="BA87" s="252"/>
      <c r="BB87" s="252"/>
      <c r="BC87" s="252"/>
      <c r="BD87" s="252"/>
      <c r="BE87" s="252"/>
      <c r="BF87" s="252"/>
      <c r="BG87" s="252"/>
      <c r="BH87" s="252"/>
      <c r="BI87" s="252"/>
      <c r="BJ87" s="252"/>
      <c r="BK87" s="252"/>
      <c r="BL87" s="252"/>
      <c r="BM87" s="252"/>
      <c r="BN87" s="252"/>
      <c r="BO87" s="252"/>
      <c r="BP87" s="252"/>
      <c r="BQ87" s="252"/>
      <c r="BR87" s="252"/>
      <c r="BS87" s="252"/>
      <c r="BT87" s="252"/>
      <c r="BU87" s="252"/>
      <c r="BV87" s="252"/>
      <c r="BW87" s="252"/>
      <c r="BX87" s="252"/>
      <c r="BY87" s="252"/>
      <c r="BZ87" s="252"/>
      <c r="CA87" s="252"/>
      <c r="CB87" s="252"/>
      <c r="CC87" s="252"/>
      <c r="CD87" s="252"/>
      <c r="CE87" s="252"/>
      <c r="CF87" s="252"/>
      <c r="CG87" s="252"/>
      <c r="CH87" s="252"/>
      <c r="CI87" s="252"/>
      <c r="CJ87" s="252"/>
      <c r="CK87" s="252"/>
      <c r="CL87" s="252"/>
      <c r="CM87" s="252"/>
      <c r="CN87" s="252"/>
      <c r="CO87" s="252"/>
      <c r="CP87" s="252"/>
      <c r="CQ87" s="252"/>
      <c r="CR87" s="252"/>
      <c r="CS87" s="252"/>
      <c r="CT87" s="252"/>
      <c r="CU87" s="252"/>
      <c r="CV87" s="252"/>
      <c r="CW87" s="252"/>
      <c r="CX87" s="252"/>
      <c r="CY87" s="252"/>
      <c r="CZ87" s="252"/>
      <c r="DA87" s="252"/>
      <c r="DB87" s="252"/>
      <c r="DC87" s="252"/>
      <c r="DD87" s="252"/>
      <c r="DE87" s="252"/>
      <c r="DF87" s="252"/>
      <c r="DG87" s="252"/>
      <c r="DH87" s="252"/>
      <c r="DI87" s="252"/>
      <c r="DJ87" s="252"/>
      <c r="DK87" s="252"/>
      <c r="DL87" s="252"/>
      <c r="DM87" s="252"/>
      <c r="DN87" s="252"/>
      <c r="DO87" s="252"/>
      <c r="DP87" s="252"/>
      <c r="DQ87" s="252"/>
      <c r="DR87" s="252"/>
      <c r="DS87" s="252"/>
      <c r="DT87" s="252"/>
      <c r="DU87" s="252"/>
      <c r="DV87" s="252"/>
      <c r="DW87" s="252"/>
      <c r="DX87" s="252"/>
      <c r="DY87" s="252"/>
      <c r="DZ87" s="252"/>
      <c r="EA87" s="252"/>
      <c r="EB87" s="252"/>
      <c r="EC87" s="252"/>
      <c r="ED87" s="252"/>
      <c r="EE87" s="252"/>
      <c r="EF87" s="252"/>
      <c r="EG87" s="252"/>
      <c r="EH87" s="252"/>
      <c r="EI87" s="252"/>
      <c r="EJ87" s="252"/>
      <c r="EK87" s="252"/>
      <c r="EL87" s="252"/>
      <c r="EM87" s="252"/>
      <c r="EN87" s="252"/>
      <c r="EO87" s="252"/>
      <c r="EP87" s="252"/>
      <c r="EQ87" s="252"/>
      <c r="ER87" s="252"/>
      <c r="ES87" s="252"/>
      <c r="ET87" s="252"/>
    </row>
    <row r="88" spans="1:150" s="84" customFormat="1" ht="54" outlineLevel="1" x14ac:dyDescent="0.25">
      <c r="A88" s="82"/>
      <c r="B88" s="28" t="s">
        <v>578</v>
      </c>
      <c r="C88" s="26">
        <f t="shared" si="24"/>
        <v>30</v>
      </c>
      <c r="D88" s="20">
        <v>30</v>
      </c>
      <c r="E88" s="21"/>
      <c r="F88" s="21"/>
      <c r="G88" s="83"/>
      <c r="H88" s="119">
        <f t="shared" si="17"/>
        <v>0</v>
      </c>
      <c r="I88" s="83">
        <v>0</v>
      </c>
      <c r="J88" s="83">
        <v>0</v>
      </c>
      <c r="K88" s="83"/>
      <c r="L88" s="83"/>
      <c r="M88" s="66">
        <f t="shared" si="23"/>
        <v>0</v>
      </c>
      <c r="N88" s="66">
        <f t="shared" si="25"/>
        <v>0</v>
      </c>
      <c r="O88" s="66" t="str">
        <f t="shared" si="26"/>
        <v>-</v>
      </c>
      <c r="P88" s="66" t="str">
        <f t="shared" si="27"/>
        <v>-</v>
      </c>
      <c r="Q88" s="178" t="s">
        <v>812</v>
      </c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  <c r="AK88" s="252"/>
      <c r="AL88" s="252"/>
      <c r="AM88" s="252"/>
      <c r="AN88" s="252"/>
      <c r="AO88" s="252"/>
      <c r="AP88" s="252"/>
      <c r="AQ88" s="252"/>
      <c r="AR88" s="252"/>
      <c r="AS88" s="252"/>
      <c r="AT88" s="252"/>
      <c r="AU88" s="252"/>
      <c r="AV88" s="252"/>
      <c r="AW88" s="252"/>
      <c r="AX88" s="252"/>
      <c r="AY88" s="252"/>
      <c r="AZ88" s="252"/>
      <c r="BA88" s="252"/>
      <c r="BB88" s="252"/>
      <c r="BC88" s="252"/>
      <c r="BD88" s="252"/>
      <c r="BE88" s="252"/>
      <c r="BF88" s="252"/>
      <c r="BG88" s="252"/>
      <c r="BH88" s="252"/>
      <c r="BI88" s="252"/>
      <c r="BJ88" s="252"/>
      <c r="BK88" s="252"/>
      <c r="BL88" s="252"/>
      <c r="BM88" s="252"/>
      <c r="BN88" s="252"/>
      <c r="BO88" s="252"/>
      <c r="BP88" s="252"/>
      <c r="BQ88" s="252"/>
      <c r="BR88" s="252"/>
      <c r="BS88" s="252"/>
      <c r="BT88" s="252"/>
      <c r="BU88" s="252"/>
      <c r="BV88" s="252"/>
      <c r="BW88" s="252"/>
      <c r="BX88" s="252"/>
      <c r="BY88" s="252"/>
      <c r="BZ88" s="252"/>
      <c r="CA88" s="252"/>
      <c r="CB88" s="252"/>
      <c r="CC88" s="252"/>
      <c r="CD88" s="252"/>
      <c r="CE88" s="252"/>
      <c r="CF88" s="252"/>
      <c r="CG88" s="252"/>
      <c r="CH88" s="252"/>
      <c r="CI88" s="252"/>
      <c r="CJ88" s="252"/>
      <c r="CK88" s="252"/>
      <c r="CL88" s="252"/>
      <c r="CM88" s="252"/>
      <c r="CN88" s="252"/>
      <c r="CO88" s="252"/>
      <c r="CP88" s="252"/>
      <c r="CQ88" s="252"/>
      <c r="CR88" s="252"/>
      <c r="CS88" s="252"/>
      <c r="CT88" s="252"/>
      <c r="CU88" s="252"/>
      <c r="CV88" s="252"/>
      <c r="CW88" s="252"/>
      <c r="CX88" s="252"/>
      <c r="CY88" s="252"/>
      <c r="CZ88" s="252"/>
      <c r="DA88" s="252"/>
      <c r="DB88" s="252"/>
      <c r="DC88" s="252"/>
      <c r="DD88" s="252"/>
      <c r="DE88" s="252"/>
      <c r="DF88" s="252"/>
      <c r="DG88" s="252"/>
      <c r="DH88" s="252"/>
      <c r="DI88" s="252"/>
      <c r="DJ88" s="252"/>
      <c r="DK88" s="252"/>
      <c r="DL88" s="252"/>
      <c r="DM88" s="252"/>
      <c r="DN88" s="252"/>
      <c r="DO88" s="252"/>
      <c r="DP88" s="252"/>
      <c r="DQ88" s="252"/>
      <c r="DR88" s="252"/>
      <c r="DS88" s="252"/>
      <c r="DT88" s="252"/>
      <c r="DU88" s="252"/>
      <c r="DV88" s="252"/>
      <c r="DW88" s="252"/>
      <c r="DX88" s="252"/>
      <c r="DY88" s="252"/>
      <c r="DZ88" s="252"/>
      <c r="EA88" s="252"/>
      <c r="EB88" s="252"/>
      <c r="EC88" s="252"/>
      <c r="ED88" s="252"/>
      <c r="EE88" s="252"/>
      <c r="EF88" s="252"/>
      <c r="EG88" s="252"/>
      <c r="EH88" s="252"/>
      <c r="EI88" s="252"/>
      <c r="EJ88" s="252"/>
      <c r="EK88" s="252"/>
      <c r="EL88" s="252"/>
      <c r="EM88" s="252"/>
      <c r="EN88" s="252"/>
      <c r="EO88" s="252"/>
      <c r="EP88" s="252"/>
      <c r="EQ88" s="252"/>
      <c r="ER88" s="252"/>
      <c r="ES88" s="252"/>
      <c r="ET88" s="252"/>
    </row>
    <row r="89" spans="1:150" s="84" customFormat="1" ht="54" outlineLevel="1" x14ac:dyDescent="0.25">
      <c r="A89" s="82"/>
      <c r="B89" s="28" t="s">
        <v>579</v>
      </c>
      <c r="C89" s="26">
        <f t="shared" si="24"/>
        <v>24.2</v>
      </c>
      <c r="D89" s="20">
        <v>24.2</v>
      </c>
      <c r="E89" s="21"/>
      <c r="F89" s="21"/>
      <c r="G89" s="83"/>
      <c r="H89" s="119">
        <f t="shared" si="17"/>
        <v>0</v>
      </c>
      <c r="I89" s="83">
        <v>0</v>
      </c>
      <c r="J89" s="83">
        <v>0</v>
      </c>
      <c r="K89" s="83"/>
      <c r="L89" s="83"/>
      <c r="M89" s="66">
        <f t="shared" si="23"/>
        <v>0</v>
      </c>
      <c r="N89" s="66">
        <f t="shared" si="25"/>
        <v>0</v>
      </c>
      <c r="O89" s="66" t="str">
        <f t="shared" si="26"/>
        <v>-</v>
      </c>
      <c r="P89" s="66" t="str">
        <f t="shared" si="27"/>
        <v>-</v>
      </c>
      <c r="Q89" s="233" t="s">
        <v>800</v>
      </c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2"/>
      <c r="BI89" s="252"/>
      <c r="BJ89" s="252"/>
      <c r="BK89" s="252"/>
      <c r="BL89" s="252"/>
      <c r="BM89" s="252"/>
      <c r="BN89" s="252"/>
      <c r="BO89" s="252"/>
      <c r="BP89" s="252"/>
      <c r="BQ89" s="252"/>
      <c r="BR89" s="252"/>
      <c r="BS89" s="252"/>
      <c r="BT89" s="252"/>
      <c r="BU89" s="252"/>
      <c r="BV89" s="252"/>
      <c r="BW89" s="252"/>
      <c r="BX89" s="252"/>
      <c r="BY89" s="252"/>
      <c r="BZ89" s="252"/>
      <c r="CA89" s="252"/>
      <c r="CB89" s="252"/>
      <c r="CC89" s="252"/>
      <c r="CD89" s="252"/>
      <c r="CE89" s="252"/>
      <c r="CF89" s="252"/>
      <c r="CG89" s="252"/>
      <c r="CH89" s="252"/>
      <c r="CI89" s="252"/>
      <c r="CJ89" s="252"/>
      <c r="CK89" s="252"/>
      <c r="CL89" s="252"/>
      <c r="CM89" s="252"/>
      <c r="CN89" s="252"/>
      <c r="CO89" s="252"/>
      <c r="CP89" s="252"/>
      <c r="CQ89" s="252"/>
      <c r="CR89" s="252"/>
      <c r="CS89" s="252"/>
      <c r="CT89" s="252"/>
      <c r="CU89" s="252"/>
      <c r="CV89" s="252"/>
      <c r="CW89" s="252"/>
      <c r="CX89" s="252"/>
      <c r="CY89" s="252"/>
      <c r="CZ89" s="252"/>
      <c r="DA89" s="252"/>
      <c r="DB89" s="252"/>
      <c r="DC89" s="252"/>
      <c r="DD89" s="252"/>
      <c r="DE89" s="252"/>
      <c r="DF89" s="252"/>
      <c r="DG89" s="252"/>
      <c r="DH89" s="252"/>
      <c r="DI89" s="252"/>
      <c r="DJ89" s="252"/>
      <c r="DK89" s="252"/>
      <c r="DL89" s="252"/>
      <c r="DM89" s="252"/>
      <c r="DN89" s="252"/>
      <c r="DO89" s="252"/>
      <c r="DP89" s="252"/>
      <c r="DQ89" s="252"/>
      <c r="DR89" s="252"/>
      <c r="DS89" s="252"/>
      <c r="DT89" s="252"/>
      <c r="DU89" s="252"/>
      <c r="DV89" s="252"/>
      <c r="DW89" s="252"/>
      <c r="DX89" s="252"/>
      <c r="DY89" s="252"/>
      <c r="DZ89" s="252"/>
      <c r="EA89" s="252"/>
      <c r="EB89" s="252"/>
      <c r="EC89" s="252"/>
      <c r="ED89" s="252"/>
      <c r="EE89" s="252"/>
      <c r="EF89" s="252"/>
      <c r="EG89" s="252"/>
      <c r="EH89" s="252"/>
      <c r="EI89" s="252"/>
      <c r="EJ89" s="252"/>
      <c r="EK89" s="252"/>
      <c r="EL89" s="252"/>
      <c r="EM89" s="252"/>
      <c r="EN89" s="252"/>
      <c r="EO89" s="252"/>
      <c r="EP89" s="252"/>
      <c r="EQ89" s="252"/>
      <c r="ER89" s="252"/>
      <c r="ES89" s="252"/>
      <c r="ET89" s="252"/>
    </row>
    <row r="90" spans="1:150" s="84" customFormat="1" ht="27" outlineLevel="1" x14ac:dyDescent="0.25">
      <c r="A90" s="82"/>
      <c r="B90" s="28" t="s">
        <v>580</v>
      </c>
      <c r="C90" s="26">
        <f t="shared" si="24"/>
        <v>100</v>
      </c>
      <c r="D90" s="20">
        <v>100</v>
      </c>
      <c r="E90" s="21"/>
      <c r="F90" s="21"/>
      <c r="G90" s="83"/>
      <c r="H90" s="119">
        <f t="shared" si="17"/>
        <v>0</v>
      </c>
      <c r="I90" s="83">
        <v>0</v>
      </c>
      <c r="J90" s="83">
        <v>0</v>
      </c>
      <c r="K90" s="83"/>
      <c r="L90" s="83"/>
      <c r="M90" s="66">
        <f t="shared" si="23"/>
        <v>0</v>
      </c>
      <c r="N90" s="66">
        <f t="shared" si="25"/>
        <v>0</v>
      </c>
      <c r="O90" s="66" t="str">
        <f t="shared" si="26"/>
        <v>-</v>
      </c>
      <c r="P90" s="66" t="str">
        <f t="shared" si="27"/>
        <v>-</v>
      </c>
      <c r="Q90" s="18" t="s">
        <v>813</v>
      </c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2"/>
      <c r="AI90" s="252"/>
      <c r="AJ90" s="252"/>
      <c r="AK90" s="252"/>
      <c r="AL90" s="252"/>
      <c r="AM90" s="252"/>
      <c r="AN90" s="252"/>
      <c r="AO90" s="252"/>
      <c r="AP90" s="252"/>
      <c r="AQ90" s="252"/>
      <c r="AR90" s="252"/>
      <c r="AS90" s="252"/>
      <c r="AT90" s="252"/>
      <c r="AU90" s="252"/>
      <c r="AV90" s="252"/>
      <c r="AW90" s="252"/>
      <c r="AX90" s="252"/>
      <c r="AY90" s="252"/>
      <c r="AZ90" s="252"/>
      <c r="BA90" s="252"/>
      <c r="BB90" s="252"/>
      <c r="BC90" s="252"/>
      <c r="BD90" s="252"/>
      <c r="BE90" s="252"/>
      <c r="BF90" s="252"/>
      <c r="BG90" s="252"/>
      <c r="BH90" s="252"/>
      <c r="BI90" s="252"/>
      <c r="BJ90" s="252"/>
      <c r="BK90" s="252"/>
      <c r="BL90" s="252"/>
      <c r="BM90" s="252"/>
      <c r="BN90" s="252"/>
      <c r="BO90" s="252"/>
      <c r="BP90" s="252"/>
      <c r="BQ90" s="252"/>
      <c r="BR90" s="252"/>
      <c r="BS90" s="252"/>
      <c r="BT90" s="252"/>
      <c r="BU90" s="252"/>
      <c r="BV90" s="252"/>
      <c r="BW90" s="252"/>
      <c r="BX90" s="252"/>
      <c r="BY90" s="252"/>
      <c r="BZ90" s="252"/>
      <c r="CA90" s="252"/>
      <c r="CB90" s="252"/>
      <c r="CC90" s="252"/>
      <c r="CD90" s="252"/>
      <c r="CE90" s="252"/>
      <c r="CF90" s="252"/>
      <c r="CG90" s="252"/>
      <c r="CH90" s="252"/>
      <c r="CI90" s="252"/>
      <c r="CJ90" s="252"/>
      <c r="CK90" s="252"/>
      <c r="CL90" s="252"/>
      <c r="CM90" s="252"/>
      <c r="CN90" s="252"/>
      <c r="CO90" s="252"/>
      <c r="CP90" s="252"/>
      <c r="CQ90" s="252"/>
      <c r="CR90" s="252"/>
      <c r="CS90" s="252"/>
      <c r="CT90" s="252"/>
      <c r="CU90" s="252"/>
      <c r="CV90" s="252"/>
      <c r="CW90" s="252"/>
      <c r="CX90" s="252"/>
      <c r="CY90" s="252"/>
      <c r="CZ90" s="252"/>
      <c r="DA90" s="252"/>
      <c r="DB90" s="252"/>
      <c r="DC90" s="252"/>
      <c r="DD90" s="252"/>
      <c r="DE90" s="252"/>
      <c r="DF90" s="252"/>
      <c r="DG90" s="252"/>
      <c r="DH90" s="252"/>
      <c r="DI90" s="252"/>
      <c r="DJ90" s="252"/>
      <c r="DK90" s="252"/>
      <c r="DL90" s="252"/>
      <c r="DM90" s="252"/>
      <c r="DN90" s="252"/>
      <c r="DO90" s="252"/>
      <c r="DP90" s="252"/>
      <c r="DQ90" s="252"/>
      <c r="DR90" s="252"/>
      <c r="DS90" s="252"/>
      <c r="DT90" s="252"/>
      <c r="DU90" s="252"/>
      <c r="DV90" s="252"/>
      <c r="DW90" s="252"/>
      <c r="DX90" s="252"/>
      <c r="DY90" s="252"/>
      <c r="DZ90" s="252"/>
      <c r="EA90" s="252"/>
      <c r="EB90" s="252"/>
      <c r="EC90" s="252"/>
      <c r="ED90" s="252"/>
      <c r="EE90" s="252"/>
      <c r="EF90" s="252"/>
      <c r="EG90" s="252"/>
      <c r="EH90" s="252"/>
      <c r="EI90" s="252"/>
      <c r="EJ90" s="252"/>
      <c r="EK90" s="252"/>
      <c r="EL90" s="252"/>
      <c r="EM90" s="252"/>
      <c r="EN90" s="252"/>
      <c r="EO90" s="252"/>
      <c r="EP90" s="252"/>
      <c r="EQ90" s="252"/>
      <c r="ER90" s="252"/>
      <c r="ES90" s="252"/>
      <c r="ET90" s="252"/>
    </row>
    <row r="91" spans="1:150" s="84" customFormat="1" ht="67.5" outlineLevel="1" x14ac:dyDescent="0.25">
      <c r="A91" s="82"/>
      <c r="B91" s="28" t="s">
        <v>594</v>
      </c>
      <c r="C91" s="26">
        <f t="shared" si="24"/>
        <v>353.3</v>
      </c>
      <c r="D91" s="20">
        <v>353.3</v>
      </c>
      <c r="E91" s="21"/>
      <c r="F91" s="21"/>
      <c r="G91" s="83"/>
      <c r="H91" s="119">
        <f t="shared" si="17"/>
        <v>100</v>
      </c>
      <c r="I91" s="83">
        <v>100</v>
      </c>
      <c r="J91" s="83">
        <v>0</v>
      </c>
      <c r="K91" s="83"/>
      <c r="L91" s="83"/>
      <c r="M91" s="66">
        <f t="shared" si="23"/>
        <v>28.304557033682421</v>
      </c>
      <c r="N91" s="66">
        <f t="shared" si="25"/>
        <v>28.304557033682421</v>
      </c>
      <c r="O91" s="66" t="str">
        <f t="shared" si="26"/>
        <v>-</v>
      </c>
      <c r="P91" s="66" t="str">
        <f t="shared" si="27"/>
        <v>-</v>
      </c>
      <c r="Q91" s="178" t="s">
        <v>818</v>
      </c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BG91" s="252"/>
      <c r="BH91" s="252"/>
      <c r="BI91" s="252"/>
      <c r="BJ91" s="252"/>
      <c r="BK91" s="252"/>
      <c r="BL91" s="252"/>
      <c r="BM91" s="252"/>
      <c r="BN91" s="252"/>
      <c r="BO91" s="252"/>
      <c r="BP91" s="252"/>
      <c r="BQ91" s="252"/>
      <c r="BR91" s="252"/>
      <c r="BS91" s="252"/>
      <c r="BT91" s="252"/>
      <c r="BU91" s="252"/>
      <c r="BV91" s="252"/>
      <c r="BW91" s="252"/>
      <c r="BX91" s="252"/>
      <c r="BY91" s="252"/>
      <c r="BZ91" s="252"/>
      <c r="CA91" s="252"/>
      <c r="CB91" s="252"/>
      <c r="CC91" s="252"/>
      <c r="CD91" s="252"/>
      <c r="CE91" s="252"/>
      <c r="CF91" s="252"/>
      <c r="CG91" s="252"/>
      <c r="CH91" s="252"/>
      <c r="CI91" s="252"/>
      <c r="CJ91" s="252"/>
      <c r="CK91" s="252"/>
      <c r="CL91" s="252"/>
      <c r="CM91" s="252"/>
      <c r="CN91" s="252"/>
      <c r="CO91" s="252"/>
      <c r="CP91" s="252"/>
      <c r="CQ91" s="252"/>
      <c r="CR91" s="252"/>
      <c r="CS91" s="252"/>
      <c r="CT91" s="252"/>
      <c r="CU91" s="252"/>
      <c r="CV91" s="252"/>
      <c r="CW91" s="252"/>
      <c r="CX91" s="252"/>
      <c r="CY91" s="252"/>
      <c r="CZ91" s="252"/>
      <c r="DA91" s="252"/>
      <c r="DB91" s="252"/>
      <c r="DC91" s="252"/>
      <c r="DD91" s="252"/>
      <c r="DE91" s="252"/>
      <c r="DF91" s="252"/>
      <c r="DG91" s="252"/>
      <c r="DH91" s="252"/>
      <c r="DI91" s="252"/>
      <c r="DJ91" s="252"/>
      <c r="DK91" s="252"/>
      <c r="DL91" s="252"/>
      <c r="DM91" s="252"/>
      <c r="DN91" s="252"/>
      <c r="DO91" s="252"/>
      <c r="DP91" s="252"/>
      <c r="DQ91" s="252"/>
      <c r="DR91" s="252"/>
      <c r="DS91" s="252"/>
      <c r="DT91" s="252"/>
      <c r="DU91" s="252"/>
      <c r="DV91" s="252"/>
      <c r="DW91" s="252"/>
      <c r="DX91" s="252"/>
      <c r="DY91" s="252"/>
      <c r="DZ91" s="252"/>
      <c r="EA91" s="252"/>
      <c r="EB91" s="252"/>
      <c r="EC91" s="252"/>
      <c r="ED91" s="252"/>
      <c r="EE91" s="252"/>
      <c r="EF91" s="252"/>
      <c r="EG91" s="252"/>
      <c r="EH91" s="252"/>
      <c r="EI91" s="252"/>
      <c r="EJ91" s="252"/>
      <c r="EK91" s="252"/>
      <c r="EL91" s="252"/>
      <c r="EM91" s="252"/>
      <c r="EN91" s="252"/>
      <c r="EO91" s="252"/>
      <c r="EP91" s="252"/>
      <c r="EQ91" s="252"/>
      <c r="ER91" s="252"/>
      <c r="ES91" s="252"/>
      <c r="ET91" s="252"/>
    </row>
    <row r="92" spans="1:150" s="84" customFormat="1" ht="54" outlineLevel="1" x14ac:dyDescent="0.25">
      <c r="A92" s="82"/>
      <c r="B92" s="28" t="s">
        <v>585</v>
      </c>
      <c r="C92" s="26">
        <f t="shared" si="24"/>
        <v>4557.3</v>
      </c>
      <c r="D92" s="20">
        <v>4557.3</v>
      </c>
      <c r="E92" s="21">
        <v>0</v>
      </c>
      <c r="F92" s="21">
        <v>0</v>
      </c>
      <c r="G92" s="83"/>
      <c r="H92" s="119">
        <f t="shared" si="17"/>
        <v>12.3</v>
      </c>
      <c r="I92" s="83">
        <v>12.3</v>
      </c>
      <c r="J92" s="83">
        <v>0</v>
      </c>
      <c r="K92" s="83">
        <v>0</v>
      </c>
      <c r="L92" s="83"/>
      <c r="M92" s="66">
        <f t="shared" si="23"/>
        <v>0.26989664933184121</v>
      </c>
      <c r="N92" s="66">
        <f t="shared" si="25"/>
        <v>0.26989664933184121</v>
      </c>
      <c r="O92" s="66" t="str">
        <f t="shared" si="26"/>
        <v>-</v>
      </c>
      <c r="P92" s="66" t="str">
        <f>IFERROR(K92/F92*100,"-")</f>
        <v>-</v>
      </c>
      <c r="Q92" s="18" t="s">
        <v>802</v>
      </c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/>
      <c r="AK92" s="252"/>
      <c r="AL92" s="252"/>
      <c r="AM92" s="252"/>
      <c r="AN92" s="252"/>
      <c r="AO92" s="252"/>
      <c r="AP92" s="252"/>
      <c r="AQ92" s="252"/>
      <c r="AR92" s="252"/>
      <c r="AS92" s="252"/>
      <c r="AT92" s="252"/>
      <c r="AU92" s="252"/>
      <c r="AV92" s="252"/>
      <c r="AW92" s="252"/>
      <c r="AX92" s="252"/>
      <c r="AY92" s="252"/>
      <c r="AZ92" s="252"/>
      <c r="BA92" s="252"/>
      <c r="BB92" s="252"/>
      <c r="BC92" s="252"/>
      <c r="BD92" s="252"/>
      <c r="BE92" s="252"/>
      <c r="BF92" s="252"/>
      <c r="BG92" s="252"/>
      <c r="BH92" s="252"/>
      <c r="BI92" s="252"/>
      <c r="BJ92" s="252"/>
      <c r="BK92" s="252"/>
      <c r="BL92" s="252"/>
      <c r="BM92" s="252"/>
      <c r="BN92" s="252"/>
      <c r="BO92" s="252"/>
      <c r="BP92" s="252"/>
      <c r="BQ92" s="252"/>
      <c r="BR92" s="252"/>
      <c r="BS92" s="252"/>
      <c r="BT92" s="252"/>
      <c r="BU92" s="252"/>
      <c r="BV92" s="252"/>
      <c r="BW92" s="252"/>
      <c r="BX92" s="252"/>
      <c r="BY92" s="252"/>
      <c r="BZ92" s="252"/>
      <c r="CA92" s="252"/>
      <c r="CB92" s="252"/>
      <c r="CC92" s="252"/>
      <c r="CD92" s="252"/>
      <c r="CE92" s="252"/>
      <c r="CF92" s="252"/>
      <c r="CG92" s="252"/>
      <c r="CH92" s="252"/>
      <c r="CI92" s="252"/>
      <c r="CJ92" s="252"/>
      <c r="CK92" s="252"/>
      <c r="CL92" s="252"/>
      <c r="CM92" s="252"/>
      <c r="CN92" s="252"/>
      <c r="CO92" s="252"/>
      <c r="CP92" s="252"/>
      <c r="CQ92" s="252"/>
      <c r="CR92" s="252"/>
      <c r="CS92" s="252"/>
      <c r="CT92" s="252"/>
      <c r="CU92" s="252"/>
      <c r="CV92" s="252"/>
      <c r="CW92" s="252"/>
      <c r="CX92" s="252"/>
      <c r="CY92" s="252"/>
      <c r="CZ92" s="252"/>
      <c r="DA92" s="252"/>
      <c r="DB92" s="252"/>
      <c r="DC92" s="252"/>
      <c r="DD92" s="252"/>
      <c r="DE92" s="252"/>
      <c r="DF92" s="252"/>
      <c r="DG92" s="252"/>
      <c r="DH92" s="252"/>
      <c r="DI92" s="252"/>
      <c r="DJ92" s="252"/>
      <c r="DK92" s="252"/>
      <c r="DL92" s="252"/>
      <c r="DM92" s="252"/>
      <c r="DN92" s="252"/>
      <c r="DO92" s="252"/>
      <c r="DP92" s="252"/>
      <c r="DQ92" s="252"/>
      <c r="DR92" s="252"/>
      <c r="DS92" s="252"/>
      <c r="DT92" s="252"/>
      <c r="DU92" s="252"/>
      <c r="DV92" s="252"/>
      <c r="DW92" s="252"/>
      <c r="DX92" s="252"/>
      <c r="DY92" s="252"/>
      <c r="DZ92" s="252"/>
      <c r="EA92" s="252"/>
      <c r="EB92" s="252"/>
      <c r="EC92" s="252"/>
      <c r="ED92" s="252"/>
      <c r="EE92" s="252"/>
      <c r="EF92" s="252"/>
      <c r="EG92" s="252"/>
      <c r="EH92" s="252"/>
      <c r="EI92" s="252"/>
      <c r="EJ92" s="252"/>
      <c r="EK92" s="252"/>
      <c r="EL92" s="252"/>
      <c r="EM92" s="252"/>
      <c r="EN92" s="252"/>
      <c r="EO92" s="252"/>
      <c r="EP92" s="252"/>
      <c r="EQ92" s="252"/>
      <c r="ER92" s="252"/>
      <c r="ES92" s="252"/>
      <c r="ET92" s="252"/>
    </row>
    <row r="93" spans="1:150" s="238" customFormat="1" ht="27.75" customHeight="1" x14ac:dyDescent="0.25">
      <c r="A93" s="244"/>
      <c r="B93" s="240" t="s">
        <v>73</v>
      </c>
      <c r="C93" s="241">
        <f>D93+E93+F93</f>
        <v>32893.000000000007</v>
      </c>
      <c r="D93" s="241">
        <f>D94</f>
        <v>31762.200000000004</v>
      </c>
      <c r="E93" s="241">
        <f>E94</f>
        <v>700</v>
      </c>
      <c r="F93" s="241">
        <f>F94</f>
        <v>430.8</v>
      </c>
      <c r="G93" s="236" t="e">
        <f>G94+#REF!+#REF!</f>
        <v>#REF!</v>
      </c>
      <c r="H93" s="236">
        <f>SUM(I93:K93)</f>
        <v>5208.6970000000001</v>
      </c>
      <c r="I93" s="236">
        <f>I94</f>
        <v>5189.3969999999999</v>
      </c>
      <c r="J93" s="236">
        <v>0</v>
      </c>
      <c r="K93" s="236">
        <f>K94</f>
        <v>19.3</v>
      </c>
      <c r="L93" s="236" t="e">
        <f>L94+#REF!+#REF!</f>
        <v>#REF!</v>
      </c>
      <c r="M93" s="236">
        <f t="shared" ref="M93:O96" si="28">IFERROR(H93/C93*100,"-")</f>
        <v>15.835274982519074</v>
      </c>
      <c r="N93" s="236">
        <f t="shared" si="28"/>
        <v>16.338279464268844</v>
      </c>
      <c r="O93" s="236">
        <f t="shared" si="28"/>
        <v>0</v>
      </c>
      <c r="P93" s="236">
        <f>IFERROR(K93/F93*100,"-")</f>
        <v>4.4800371402042707</v>
      </c>
      <c r="Q93" s="265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  <c r="BK93" s="253"/>
      <c r="BL93" s="253"/>
      <c r="BM93" s="253"/>
      <c r="BN93" s="253"/>
      <c r="BO93" s="253"/>
      <c r="BP93" s="253"/>
      <c r="BQ93" s="253"/>
      <c r="BR93" s="253"/>
      <c r="BS93" s="253"/>
      <c r="BT93" s="253"/>
      <c r="BU93" s="253"/>
      <c r="BV93" s="253"/>
      <c r="BW93" s="253"/>
      <c r="BX93" s="253"/>
      <c r="BY93" s="253"/>
      <c r="BZ93" s="253"/>
      <c r="CA93" s="253"/>
      <c r="CB93" s="253"/>
      <c r="CC93" s="253"/>
      <c r="CD93" s="253"/>
      <c r="CE93" s="253"/>
      <c r="CF93" s="253"/>
      <c r="CG93" s="253"/>
      <c r="CH93" s="253"/>
      <c r="CI93" s="253"/>
      <c r="CJ93" s="253"/>
      <c r="CK93" s="253"/>
      <c r="CL93" s="253"/>
      <c r="CM93" s="253"/>
      <c r="CN93" s="253"/>
      <c r="CO93" s="253"/>
      <c r="CP93" s="253"/>
      <c r="CQ93" s="253"/>
      <c r="CR93" s="253"/>
      <c r="CS93" s="253"/>
      <c r="CT93" s="253"/>
      <c r="CU93" s="253"/>
      <c r="CV93" s="253"/>
      <c r="CW93" s="253"/>
      <c r="CX93" s="253"/>
      <c r="CY93" s="253"/>
      <c r="CZ93" s="253"/>
      <c r="DA93" s="253"/>
      <c r="DB93" s="253"/>
      <c r="DC93" s="253"/>
      <c r="DD93" s="253"/>
      <c r="DE93" s="253"/>
      <c r="DF93" s="253"/>
      <c r="DG93" s="253"/>
      <c r="DH93" s="253"/>
      <c r="DI93" s="253"/>
      <c r="DJ93" s="253"/>
      <c r="DK93" s="253"/>
      <c r="DL93" s="253"/>
      <c r="DM93" s="253"/>
      <c r="DN93" s="253"/>
      <c r="DO93" s="253"/>
      <c r="DP93" s="253"/>
      <c r="DQ93" s="253"/>
      <c r="DR93" s="253"/>
      <c r="DS93" s="253"/>
      <c r="DT93" s="253"/>
      <c r="DU93" s="253"/>
      <c r="DV93" s="253"/>
      <c r="DW93" s="253"/>
      <c r="DX93" s="253"/>
      <c r="DY93" s="253"/>
      <c r="DZ93" s="253"/>
      <c r="EA93" s="253"/>
      <c r="EB93" s="253"/>
      <c r="EC93" s="253"/>
      <c r="ED93" s="253"/>
      <c r="EE93" s="253"/>
      <c r="EF93" s="253"/>
      <c r="EG93" s="253"/>
      <c r="EH93" s="253"/>
      <c r="EI93" s="253"/>
      <c r="EJ93" s="253"/>
      <c r="EK93" s="253"/>
      <c r="EL93" s="253"/>
      <c r="EM93" s="253"/>
      <c r="EN93" s="253"/>
      <c r="EO93" s="253"/>
      <c r="EP93" s="253"/>
      <c r="EQ93" s="253"/>
      <c r="ER93" s="253"/>
      <c r="ES93" s="253"/>
      <c r="ET93" s="253"/>
    </row>
    <row r="94" spans="1:150" s="88" customFormat="1" ht="54" outlineLevel="1" x14ac:dyDescent="0.25">
      <c r="A94" s="111">
        <v>6</v>
      </c>
      <c r="B94" s="73" t="s">
        <v>469</v>
      </c>
      <c r="C94" s="24">
        <f t="shared" ref="C94:C110" si="29">SUM(D94:G94)</f>
        <v>32893.000000000007</v>
      </c>
      <c r="D94" s="24">
        <f>SUM(D95:D111)</f>
        <v>31762.200000000004</v>
      </c>
      <c r="E94" s="24">
        <f>SUM(E95:E106)</f>
        <v>700</v>
      </c>
      <c r="F94" s="24">
        <f>SUM(F95:F106)</f>
        <v>430.8</v>
      </c>
      <c r="G94" s="112">
        <f>SUM(G95:G106)</f>
        <v>0</v>
      </c>
      <c r="H94" s="112">
        <f t="shared" ref="H94:H111" si="30">SUM(I94:L94)</f>
        <v>5208.6970000000001</v>
      </c>
      <c r="I94" s="112">
        <f>SUM(I95:I111)</f>
        <v>5189.3969999999999</v>
      </c>
      <c r="J94" s="112">
        <v>0</v>
      </c>
      <c r="K94" s="112">
        <f>SUM(K95:K106)</f>
        <v>19.3</v>
      </c>
      <c r="L94" s="112">
        <f>SUM(L95:L106)</f>
        <v>0</v>
      </c>
      <c r="M94" s="114">
        <f t="shared" si="28"/>
        <v>15.835274982519074</v>
      </c>
      <c r="N94" s="114">
        <f t="shared" si="28"/>
        <v>16.338279464268844</v>
      </c>
      <c r="O94" s="114">
        <f t="shared" si="28"/>
        <v>0</v>
      </c>
      <c r="P94" s="114">
        <f>IFERROR(K94/F94*100,"-")</f>
        <v>4.4800371402042707</v>
      </c>
      <c r="Q94" s="264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  <c r="AQ94" s="250"/>
      <c r="AR94" s="250"/>
      <c r="AS94" s="250"/>
      <c r="AT94" s="250"/>
      <c r="AU94" s="250"/>
      <c r="AV94" s="250"/>
      <c r="AW94" s="250"/>
      <c r="AX94" s="250"/>
      <c r="AY94" s="250"/>
      <c r="AZ94" s="250"/>
      <c r="BA94" s="250"/>
      <c r="BB94" s="250"/>
      <c r="BC94" s="250"/>
      <c r="BD94" s="250"/>
      <c r="BE94" s="250"/>
      <c r="BF94" s="250"/>
      <c r="BG94" s="250"/>
      <c r="BH94" s="250"/>
      <c r="BI94" s="250"/>
      <c r="BJ94" s="250"/>
      <c r="BK94" s="250"/>
      <c r="BL94" s="250"/>
      <c r="BM94" s="250"/>
      <c r="BN94" s="250"/>
      <c r="BO94" s="250"/>
      <c r="BP94" s="250"/>
      <c r="BQ94" s="250"/>
      <c r="BR94" s="250"/>
      <c r="BS94" s="250"/>
      <c r="BT94" s="250"/>
      <c r="BU94" s="250"/>
      <c r="BV94" s="250"/>
      <c r="BW94" s="250"/>
      <c r="BX94" s="250"/>
      <c r="BY94" s="250"/>
      <c r="BZ94" s="250"/>
      <c r="CA94" s="250"/>
      <c r="CB94" s="250"/>
      <c r="CC94" s="250"/>
      <c r="CD94" s="250"/>
      <c r="CE94" s="250"/>
      <c r="CF94" s="250"/>
      <c r="CG94" s="250"/>
      <c r="CH94" s="250"/>
      <c r="CI94" s="250"/>
      <c r="CJ94" s="250"/>
      <c r="CK94" s="250"/>
      <c r="CL94" s="250"/>
      <c r="CM94" s="250"/>
      <c r="CN94" s="250"/>
      <c r="CO94" s="250"/>
      <c r="CP94" s="250"/>
      <c r="CQ94" s="250"/>
      <c r="CR94" s="250"/>
      <c r="CS94" s="250"/>
      <c r="CT94" s="250"/>
      <c r="CU94" s="250"/>
      <c r="CV94" s="250"/>
      <c r="CW94" s="250"/>
      <c r="CX94" s="250"/>
      <c r="CY94" s="250"/>
      <c r="CZ94" s="250"/>
      <c r="DA94" s="250"/>
      <c r="DB94" s="250"/>
      <c r="DC94" s="250"/>
      <c r="DD94" s="250"/>
      <c r="DE94" s="250"/>
      <c r="DF94" s="250"/>
      <c r="DG94" s="250"/>
      <c r="DH94" s="250"/>
      <c r="DI94" s="250"/>
      <c r="DJ94" s="250"/>
      <c r="DK94" s="250"/>
      <c r="DL94" s="250"/>
      <c r="DM94" s="250"/>
      <c r="DN94" s="250"/>
      <c r="DO94" s="250"/>
      <c r="DP94" s="250"/>
      <c r="DQ94" s="250"/>
      <c r="DR94" s="250"/>
      <c r="DS94" s="250"/>
      <c r="DT94" s="250"/>
      <c r="DU94" s="250"/>
      <c r="DV94" s="250"/>
      <c r="DW94" s="250"/>
      <c r="DX94" s="250"/>
      <c r="DY94" s="250"/>
      <c r="DZ94" s="250"/>
      <c r="EA94" s="250"/>
      <c r="EB94" s="250"/>
      <c r="EC94" s="250"/>
      <c r="ED94" s="250"/>
      <c r="EE94" s="250"/>
      <c r="EF94" s="250"/>
      <c r="EG94" s="250"/>
      <c r="EH94" s="250"/>
      <c r="EI94" s="250"/>
      <c r="EJ94" s="250"/>
      <c r="EK94" s="250"/>
      <c r="EL94" s="250"/>
      <c r="EM94" s="250"/>
      <c r="EN94" s="250"/>
      <c r="EO94" s="250"/>
      <c r="EP94" s="250"/>
      <c r="EQ94" s="250"/>
      <c r="ER94" s="250"/>
      <c r="ES94" s="250"/>
      <c r="ET94" s="250"/>
    </row>
    <row r="95" spans="1:150" s="80" customFormat="1" ht="67.5" outlineLevel="1" x14ac:dyDescent="0.2">
      <c r="A95" s="107"/>
      <c r="B95" s="109" t="s">
        <v>583</v>
      </c>
      <c r="C95" s="26">
        <f t="shared" si="29"/>
        <v>11704.5</v>
      </c>
      <c r="D95" s="20">
        <v>11704.5</v>
      </c>
      <c r="E95" s="22">
        <v>0</v>
      </c>
      <c r="F95" s="22">
        <v>0</v>
      </c>
      <c r="G95" s="78">
        <v>0</v>
      </c>
      <c r="H95" s="118">
        <f t="shared" si="30"/>
        <v>3008.7</v>
      </c>
      <c r="I95" s="78">
        <v>3008.7</v>
      </c>
      <c r="J95" s="83">
        <v>0</v>
      </c>
      <c r="K95" s="78">
        <v>0</v>
      </c>
      <c r="L95" s="78">
        <v>0</v>
      </c>
      <c r="M95" s="78">
        <f t="shared" si="28"/>
        <v>25.705497885428681</v>
      </c>
      <c r="N95" s="78">
        <f t="shared" si="28"/>
        <v>25.705497885428681</v>
      </c>
      <c r="O95" s="78" t="str">
        <f t="shared" si="28"/>
        <v>-</v>
      </c>
      <c r="P95" s="78" t="str">
        <f>IFERROR(K95/F95*100,"-")</f>
        <v>-</v>
      </c>
      <c r="Q95" s="178" t="s">
        <v>796</v>
      </c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  <c r="BO95" s="251"/>
      <c r="BP95" s="251"/>
      <c r="BQ95" s="251"/>
      <c r="BR95" s="251"/>
      <c r="BS95" s="251"/>
      <c r="BT95" s="251"/>
      <c r="BU95" s="251"/>
      <c r="BV95" s="251"/>
      <c r="BW95" s="251"/>
      <c r="BX95" s="251"/>
      <c r="BY95" s="251"/>
      <c r="BZ95" s="251"/>
      <c r="CA95" s="251"/>
      <c r="CB95" s="251"/>
      <c r="CC95" s="251"/>
      <c r="CD95" s="251"/>
      <c r="CE95" s="251"/>
      <c r="CF95" s="251"/>
      <c r="CG95" s="251"/>
      <c r="CH95" s="251"/>
      <c r="CI95" s="251"/>
      <c r="CJ95" s="251"/>
      <c r="CK95" s="251"/>
      <c r="CL95" s="251"/>
      <c r="CM95" s="251"/>
      <c r="CN95" s="251"/>
      <c r="CO95" s="251"/>
      <c r="CP95" s="251"/>
      <c r="CQ95" s="251"/>
      <c r="CR95" s="251"/>
      <c r="CS95" s="251"/>
      <c r="CT95" s="251"/>
      <c r="CU95" s="251"/>
      <c r="CV95" s="251"/>
      <c r="CW95" s="251"/>
      <c r="CX95" s="251"/>
      <c r="CY95" s="251"/>
      <c r="CZ95" s="251"/>
      <c r="DA95" s="251"/>
      <c r="DB95" s="251"/>
      <c r="DC95" s="251"/>
      <c r="DD95" s="251"/>
      <c r="DE95" s="251"/>
      <c r="DF95" s="251"/>
      <c r="DG95" s="251"/>
      <c r="DH95" s="251"/>
      <c r="DI95" s="251"/>
      <c r="DJ95" s="251"/>
      <c r="DK95" s="251"/>
      <c r="DL95" s="251"/>
      <c r="DM95" s="251"/>
      <c r="DN95" s="251"/>
      <c r="DO95" s="251"/>
      <c r="DP95" s="251"/>
      <c r="DQ95" s="251"/>
      <c r="DR95" s="251"/>
      <c r="DS95" s="251"/>
      <c r="DT95" s="251"/>
      <c r="DU95" s="251"/>
      <c r="DV95" s="251"/>
      <c r="DW95" s="251"/>
      <c r="DX95" s="251"/>
      <c r="DY95" s="251"/>
      <c r="DZ95" s="251"/>
      <c r="EA95" s="251"/>
      <c r="EB95" s="251"/>
      <c r="EC95" s="251"/>
      <c r="ED95" s="251"/>
      <c r="EE95" s="251"/>
      <c r="EF95" s="251"/>
      <c r="EG95" s="251"/>
      <c r="EH95" s="251"/>
      <c r="EI95" s="251"/>
      <c r="EJ95" s="251"/>
      <c r="EK95" s="251"/>
      <c r="EL95" s="251"/>
      <c r="EM95" s="251"/>
      <c r="EN95" s="251"/>
      <c r="EO95" s="251"/>
      <c r="EP95" s="251"/>
      <c r="EQ95" s="251"/>
      <c r="ER95" s="251"/>
      <c r="ES95" s="251"/>
      <c r="ET95" s="251"/>
    </row>
    <row r="96" spans="1:150" s="80" customFormat="1" ht="94.5" outlineLevel="1" x14ac:dyDescent="0.2">
      <c r="A96" s="107"/>
      <c r="B96" s="178" t="s">
        <v>444</v>
      </c>
      <c r="C96" s="26">
        <f t="shared" si="29"/>
        <v>43.2</v>
      </c>
      <c r="D96" s="20">
        <v>43.2</v>
      </c>
      <c r="E96" s="22"/>
      <c r="F96" s="22"/>
      <c r="G96" s="78"/>
      <c r="H96" s="118">
        <f t="shared" si="30"/>
        <v>0</v>
      </c>
      <c r="I96" s="78">
        <v>0</v>
      </c>
      <c r="J96" s="83">
        <v>0</v>
      </c>
      <c r="K96" s="78"/>
      <c r="L96" s="78"/>
      <c r="M96" s="78">
        <f t="shared" si="28"/>
        <v>0</v>
      </c>
      <c r="N96" s="78">
        <f t="shared" si="28"/>
        <v>0</v>
      </c>
      <c r="O96" s="78" t="str">
        <f t="shared" si="28"/>
        <v>-</v>
      </c>
      <c r="P96" s="78" t="str">
        <f>IFERROR(K96/F96*100,"-")</f>
        <v>-</v>
      </c>
      <c r="Q96" s="178" t="s">
        <v>821</v>
      </c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  <c r="BO96" s="251"/>
      <c r="BP96" s="251"/>
      <c r="BQ96" s="251"/>
      <c r="BR96" s="251"/>
      <c r="BS96" s="251"/>
      <c r="BT96" s="251"/>
      <c r="BU96" s="251"/>
      <c r="BV96" s="251"/>
      <c r="BW96" s="251"/>
      <c r="BX96" s="251"/>
      <c r="BY96" s="251"/>
      <c r="BZ96" s="251"/>
      <c r="CA96" s="251"/>
      <c r="CB96" s="251"/>
      <c r="CC96" s="251"/>
      <c r="CD96" s="251"/>
      <c r="CE96" s="251"/>
      <c r="CF96" s="251"/>
      <c r="CG96" s="251"/>
      <c r="CH96" s="251"/>
      <c r="CI96" s="251"/>
      <c r="CJ96" s="251"/>
      <c r="CK96" s="251"/>
      <c r="CL96" s="251"/>
      <c r="CM96" s="251"/>
      <c r="CN96" s="251"/>
      <c r="CO96" s="251"/>
      <c r="CP96" s="251"/>
      <c r="CQ96" s="251"/>
      <c r="CR96" s="251"/>
      <c r="CS96" s="251"/>
      <c r="CT96" s="251"/>
      <c r="CU96" s="251"/>
      <c r="CV96" s="251"/>
      <c r="CW96" s="251"/>
      <c r="CX96" s="251"/>
      <c r="CY96" s="251"/>
      <c r="CZ96" s="251"/>
      <c r="DA96" s="251"/>
      <c r="DB96" s="251"/>
      <c r="DC96" s="251"/>
      <c r="DD96" s="251"/>
      <c r="DE96" s="251"/>
      <c r="DF96" s="251"/>
      <c r="DG96" s="251"/>
      <c r="DH96" s="251"/>
      <c r="DI96" s="251"/>
      <c r="DJ96" s="251"/>
      <c r="DK96" s="251"/>
      <c r="DL96" s="251"/>
      <c r="DM96" s="251"/>
      <c r="DN96" s="251"/>
      <c r="DO96" s="251"/>
      <c r="DP96" s="251"/>
      <c r="DQ96" s="251"/>
      <c r="DR96" s="251"/>
      <c r="DS96" s="251"/>
      <c r="DT96" s="251"/>
      <c r="DU96" s="251"/>
      <c r="DV96" s="251"/>
      <c r="DW96" s="251"/>
      <c r="DX96" s="251"/>
      <c r="DY96" s="251"/>
      <c r="DZ96" s="251"/>
      <c r="EA96" s="251"/>
      <c r="EB96" s="251"/>
      <c r="EC96" s="251"/>
      <c r="ED96" s="251"/>
      <c r="EE96" s="251"/>
      <c r="EF96" s="251"/>
      <c r="EG96" s="251"/>
      <c r="EH96" s="251"/>
      <c r="EI96" s="251"/>
      <c r="EJ96" s="251"/>
      <c r="EK96" s="251"/>
      <c r="EL96" s="251"/>
      <c r="EM96" s="251"/>
      <c r="EN96" s="251"/>
      <c r="EO96" s="251"/>
      <c r="EP96" s="251"/>
      <c r="EQ96" s="251"/>
      <c r="ER96" s="251"/>
      <c r="ES96" s="251"/>
      <c r="ET96" s="251"/>
    </row>
    <row r="97" spans="1:150" s="80" customFormat="1" ht="27" outlineLevel="1" x14ac:dyDescent="0.2">
      <c r="A97" s="107"/>
      <c r="B97" s="178" t="s">
        <v>584</v>
      </c>
      <c r="C97" s="26">
        <f t="shared" si="29"/>
        <v>240.8</v>
      </c>
      <c r="D97" s="20"/>
      <c r="E97" s="22"/>
      <c r="F97" s="22">
        <v>240.8</v>
      </c>
      <c r="G97" s="78"/>
      <c r="H97" s="118">
        <f t="shared" si="30"/>
        <v>19.3</v>
      </c>
      <c r="I97" s="78"/>
      <c r="J97" s="83">
        <v>0</v>
      </c>
      <c r="K97" s="78">
        <v>19.3</v>
      </c>
      <c r="L97" s="78"/>
      <c r="M97" s="78">
        <f t="shared" ref="M97:P111" si="31">IFERROR(H97/C97*100,"-")</f>
        <v>8.014950166112957</v>
      </c>
      <c r="N97" s="78" t="str">
        <f t="shared" si="31"/>
        <v>-</v>
      </c>
      <c r="O97" s="78" t="str">
        <f t="shared" si="31"/>
        <v>-</v>
      </c>
      <c r="P97" s="78">
        <f t="shared" si="31"/>
        <v>8.014950166112957</v>
      </c>
      <c r="Q97" s="178" t="s">
        <v>808</v>
      </c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  <c r="BO97" s="251"/>
      <c r="BP97" s="251"/>
      <c r="BQ97" s="251"/>
      <c r="BR97" s="251"/>
      <c r="BS97" s="251"/>
      <c r="BT97" s="251"/>
      <c r="BU97" s="251"/>
      <c r="BV97" s="251"/>
      <c r="BW97" s="251"/>
      <c r="BX97" s="251"/>
      <c r="BY97" s="251"/>
      <c r="BZ97" s="251"/>
      <c r="CA97" s="251"/>
      <c r="CB97" s="251"/>
      <c r="CC97" s="251"/>
      <c r="CD97" s="251"/>
      <c r="CE97" s="251"/>
      <c r="CF97" s="251"/>
      <c r="CG97" s="251"/>
      <c r="CH97" s="251"/>
      <c r="CI97" s="251"/>
      <c r="CJ97" s="251"/>
      <c r="CK97" s="251"/>
      <c r="CL97" s="251"/>
      <c r="CM97" s="251"/>
      <c r="CN97" s="251"/>
      <c r="CO97" s="251"/>
      <c r="CP97" s="251"/>
      <c r="CQ97" s="251"/>
      <c r="CR97" s="251"/>
      <c r="CS97" s="251"/>
      <c r="CT97" s="251"/>
      <c r="CU97" s="251"/>
      <c r="CV97" s="251"/>
      <c r="CW97" s="251"/>
      <c r="CX97" s="251"/>
      <c r="CY97" s="251"/>
      <c r="CZ97" s="251"/>
      <c r="DA97" s="251"/>
      <c r="DB97" s="251"/>
      <c r="DC97" s="251"/>
      <c r="DD97" s="251"/>
      <c r="DE97" s="251"/>
      <c r="DF97" s="251"/>
      <c r="DG97" s="251"/>
      <c r="DH97" s="251"/>
      <c r="DI97" s="251"/>
      <c r="DJ97" s="251"/>
      <c r="DK97" s="251"/>
      <c r="DL97" s="251"/>
      <c r="DM97" s="251"/>
      <c r="DN97" s="251"/>
      <c r="DO97" s="251"/>
      <c r="DP97" s="251"/>
      <c r="DQ97" s="251"/>
      <c r="DR97" s="251"/>
      <c r="DS97" s="251"/>
      <c r="DT97" s="251"/>
      <c r="DU97" s="251"/>
      <c r="DV97" s="251"/>
      <c r="DW97" s="251"/>
      <c r="DX97" s="251"/>
      <c r="DY97" s="251"/>
      <c r="DZ97" s="251"/>
      <c r="EA97" s="251"/>
      <c r="EB97" s="251"/>
      <c r="EC97" s="251"/>
      <c r="ED97" s="251"/>
      <c r="EE97" s="251"/>
      <c r="EF97" s="251"/>
      <c r="EG97" s="251"/>
      <c r="EH97" s="251"/>
      <c r="EI97" s="251"/>
      <c r="EJ97" s="251"/>
      <c r="EK97" s="251"/>
      <c r="EL97" s="251"/>
      <c r="EM97" s="251"/>
      <c r="EN97" s="251"/>
      <c r="EO97" s="251"/>
      <c r="EP97" s="251"/>
      <c r="EQ97" s="251"/>
      <c r="ER97" s="251"/>
      <c r="ES97" s="251"/>
      <c r="ET97" s="251"/>
    </row>
    <row r="98" spans="1:150" s="80" customFormat="1" ht="54" outlineLevel="1" x14ac:dyDescent="0.2">
      <c r="A98" s="107"/>
      <c r="B98" s="178" t="s">
        <v>582</v>
      </c>
      <c r="C98" s="26">
        <f t="shared" si="29"/>
        <v>13</v>
      </c>
      <c r="D98" s="20">
        <v>13</v>
      </c>
      <c r="E98" s="22"/>
      <c r="F98" s="22"/>
      <c r="G98" s="78"/>
      <c r="H98" s="118">
        <f t="shared" si="30"/>
        <v>0</v>
      </c>
      <c r="I98" s="78">
        <v>0</v>
      </c>
      <c r="J98" s="83">
        <v>0</v>
      </c>
      <c r="K98" s="78"/>
      <c r="L98" s="78"/>
      <c r="M98" s="78">
        <f t="shared" si="31"/>
        <v>0</v>
      </c>
      <c r="N98" s="78">
        <f t="shared" si="31"/>
        <v>0</v>
      </c>
      <c r="O98" s="78" t="str">
        <f t="shared" si="31"/>
        <v>-</v>
      </c>
      <c r="P98" s="78" t="str">
        <f t="shared" si="31"/>
        <v>-</v>
      </c>
      <c r="Q98" s="178" t="s">
        <v>822</v>
      </c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  <c r="BO98" s="251"/>
      <c r="BP98" s="251"/>
      <c r="BQ98" s="251"/>
      <c r="BR98" s="251"/>
      <c r="BS98" s="251"/>
      <c r="BT98" s="251"/>
      <c r="BU98" s="251"/>
      <c r="BV98" s="251"/>
      <c r="BW98" s="251"/>
      <c r="BX98" s="251"/>
      <c r="BY98" s="251"/>
      <c r="BZ98" s="251"/>
      <c r="CA98" s="251"/>
      <c r="CB98" s="251"/>
      <c r="CC98" s="251"/>
      <c r="CD98" s="251"/>
      <c r="CE98" s="251"/>
      <c r="CF98" s="251"/>
      <c r="CG98" s="251"/>
      <c r="CH98" s="251"/>
      <c r="CI98" s="251"/>
      <c r="CJ98" s="251"/>
      <c r="CK98" s="251"/>
      <c r="CL98" s="251"/>
      <c r="CM98" s="251"/>
      <c r="CN98" s="251"/>
      <c r="CO98" s="251"/>
      <c r="CP98" s="251"/>
      <c r="CQ98" s="251"/>
      <c r="CR98" s="251"/>
      <c r="CS98" s="251"/>
      <c r="CT98" s="251"/>
      <c r="CU98" s="251"/>
      <c r="CV98" s="251"/>
      <c r="CW98" s="251"/>
      <c r="CX98" s="251"/>
      <c r="CY98" s="251"/>
      <c r="CZ98" s="251"/>
      <c r="DA98" s="251"/>
      <c r="DB98" s="251"/>
      <c r="DC98" s="251"/>
      <c r="DD98" s="251"/>
      <c r="DE98" s="251"/>
      <c r="DF98" s="251"/>
      <c r="DG98" s="251"/>
      <c r="DH98" s="251"/>
      <c r="DI98" s="251"/>
      <c r="DJ98" s="251"/>
      <c r="DK98" s="251"/>
      <c r="DL98" s="251"/>
      <c r="DM98" s="251"/>
      <c r="DN98" s="251"/>
      <c r="DO98" s="251"/>
      <c r="DP98" s="251"/>
      <c r="DQ98" s="251"/>
      <c r="DR98" s="251"/>
      <c r="DS98" s="251"/>
      <c r="DT98" s="251"/>
      <c r="DU98" s="251"/>
      <c r="DV98" s="251"/>
      <c r="DW98" s="251"/>
      <c r="DX98" s="251"/>
      <c r="DY98" s="251"/>
      <c r="DZ98" s="251"/>
      <c r="EA98" s="251"/>
      <c r="EB98" s="251"/>
      <c r="EC98" s="251"/>
      <c r="ED98" s="251"/>
      <c r="EE98" s="251"/>
      <c r="EF98" s="251"/>
      <c r="EG98" s="251"/>
      <c r="EH98" s="251"/>
      <c r="EI98" s="251"/>
      <c r="EJ98" s="251"/>
      <c r="EK98" s="251"/>
      <c r="EL98" s="251"/>
      <c r="EM98" s="251"/>
      <c r="EN98" s="251"/>
      <c r="EO98" s="251"/>
      <c r="EP98" s="251"/>
      <c r="EQ98" s="251"/>
      <c r="ER98" s="251"/>
      <c r="ES98" s="251"/>
      <c r="ET98" s="251"/>
    </row>
    <row r="99" spans="1:150" s="80" customFormat="1" ht="67.5" outlineLevel="1" x14ac:dyDescent="0.2">
      <c r="A99" s="107"/>
      <c r="B99" s="178" t="s">
        <v>442</v>
      </c>
      <c r="C99" s="26">
        <f t="shared" si="29"/>
        <v>41.2</v>
      </c>
      <c r="D99" s="20">
        <v>41.2</v>
      </c>
      <c r="E99" s="22"/>
      <c r="F99" s="22"/>
      <c r="G99" s="78"/>
      <c r="H99" s="118">
        <f t="shared" si="30"/>
        <v>0</v>
      </c>
      <c r="I99" s="78">
        <v>0</v>
      </c>
      <c r="J99" s="83">
        <v>0</v>
      </c>
      <c r="K99" s="78"/>
      <c r="L99" s="78"/>
      <c r="M99" s="78">
        <f t="shared" si="31"/>
        <v>0</v>
      </c>
      <c r="N99" s="78">
        <f t="shared" si="31"/>
        <v>0</v>
      </c>
      <c r="O99" s="78" t="str">
        <f t="shared" si="31"/>
        <v>-</v>
      </c>
      <c r="P99" s="78" t="str">
        <f t="shared" si="31"/>
        <v>-</v>
      </c>
      <c r="Q99" s="178" t="s">
        <v>823</v>
      </c>
      <c r="R99" s="251"/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  <c r="BO99" s="251"/>
      <c r="BP99" s="251"/>
      <c r="BQ99" s="251"/>
      <c r="BR99" s="251"/>
      <c r="BS99" s="251"/>
      <c r="BT99" s="251"/>
      <c r="BU99" s="251"/>
      <c r="BV99" s="251"/>
      <c r="BW99" s="251"/>
      <c r="BX99" s="251"/>
      <c r="BY99" s="251"/>
      <c r="BZ99" s="251"/>
      <c r="CA99" s="251"/>
      <c r="CB99" s="251"/>
      <c r="CC99" s="251"/>
      <c r="CD99" s="251"/>
      <c r="CE99" s="251"/>
      <c r="CF99" s="251"/>
      <c r="CG99" s="251"/>
      <c r="CH99" s="251"/>
      <c r="CI99" s="251"/>
      <c r="CJ99" s="251"/>
      <c r="CK99" s="251"/>
      <c r="CL99" s="251"/>
      <c r="CM99" s="251"/>
      <c r="CN99" s="251"/>
      <c r="CO99" s="251"/>
      <c r="CP99" s="251"/>
      <c r="CQ99" s="251"/>
      <c r="CR99" s="251"/>
      <c r="CS99" s="251"/>
      <c r="CT99" s="251"/>
      <c r="CU99" s="251"/>
      <c r="CV99" s="251"/>
      <c r="CW99" s="251"/>
      <c r="CX99" s="251"/>
      <c r="CY99" s="251"/>
      <c r="CZ99" s="251"/>
      <c r="DA99" s="251"/>
      <c r="DB99" s="251"/>
      <c r="DC99" s="251"/>
      <c r="DD99" s="251"/>
      <c r="DE99" s="251"/>
      <c r="DF99" s="251"/>
      <c r="DG99" s="251"/>
      <c r="DH99" s="251"/>
      <c r="DI99" s="251"/>
      <c r="DJ99" s="251"/>
      <c r="DK99" s="251"/>
      <c r="DL99" s="251"/>
      <c r="DM99" s="251"/>
      <c r="DN99" s="251"/>
      <c r="DO99" s="251"/>
      <c r="DP99" s="251"/>
      <c r="DQ99" s="251"/>
      <c r="DR99" s="251"/>
      <c r="DS99" s="251"/>
      <c r="DT99" s="251"/>
      <c r="DU99" s="251"/>
      <c r="DV99" s="251"/>
      <c r="DW99" s="251"/>
      <c r="DX99" s="251"/>
      <c r="DY99" s="251"/>
      <c r="DZ99" s="251"/>
      <c r="EA99" s="251"/>
      <c r="EB99" s="251"/>
      <c r="EC99" s="251"/>
      <c r="ED99" s="251"/>
      <c r="EE99" s="251"/>
      <c r="EF99" s="251"/>
      <c r="EG99" s="251"/>
      <c r="EH99" s="251"/>
      <c r="EI99" s="251"/>
      <c r="EJ99" s="251"/>
      <c r="EK99" s="251"/>
      <c r="EL99" s="251"/>
      <c r="EM99" s="251"/>
      <c r="EN99" s="251"/>
      <c r="EO99" s="251"/>
      <c r="EP99" s="251"/>
      <c r="EQ99" s="251"/>
      <c r="ER99" s="251"/>
      <c r="ES99" s="251"/>
      <c r="ET99" s="251"/>
    </row>
    <row r="100" spans="1:150" s="80" customFormat="1" ht="81" outlineLevel="1" x14ac:dyDescent="0.2">
      <c r="A100" s="107"/>
      <c r="B100" s="178" t="s">
        <v>574</v>
      </c>
      <c r="C100" s="26">
        <f t="shared" si="29"/>
        <v>10</v>
      </c>
      <c r="D100" s="20">
        <v>10</v>
      </c>
      <c r="E100" s="22"/>
      <c r="F100" s="22"/>
      <c r="G100" s="78"/>
      <c r="H100" s="118">
        <f t="shared" si="30"/>
        <v>0</v>
      </c>
      <c r="I100" s="78">
        <v>0</v>
      </c>
      <c r="J100" s="83">
        <v>0</v>
      </c>
      <c r="K100" s="78"/>
      <c r="L100" s="78"/>
      <c r="M100" s="78">
        <f t="shared" si="31"/>
        <v>0</v>
      </c>
      <c r="N100" s="78">
        <f t="shared" si="31"/>
        <v>0</v>
      </c>
      <c r="O100" s="78" t="str">
        <f t="shared" si="31"/>
        <v>-</v>
      </c>
      <c r="P100" s="78" t="str">
        <f t="shared" si="31"/>
        <v>-</v>
      </c>
      <c r="Q100" s="178" t="s">
        <v>824</v>
      </c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  <c r="BO100" s="251"/>
      <c r="BP100" s="251"/>
      <c r="BQ100" s="251"/>
      <c r="BR100" s="251"/>
      <c r="BS100" s="251"/>
      <c r="BT100" s="251"/>
      <c r="BU100" s="251"/>
      <c r="BV100" s="251"/>
      <c r="BW100" s="251"/>
      <c r="BX100" s="251"/>
      <c r="BY100" s="251"/>
      <c r="BZ100" s="251"/>
      <c r="CA100" s="251"/>
      <c r="CB100" s="251"/>
      <c r="CC100" s="251"/>
      <c r="CD100" s="251"/>
      <c r="CE100" s="251"/>
      <c r="CF100" s="251"/>
      <c r="CG100" s="251"/>
      <c r="CH100" s="251"/>
      <c r="CI100" s="251"/>
      <c r="CJ100" s="251"/>
      <c r="CK100" s="251"/>
      <c r="CL100" s="251"/>
      <c r="CM100" s="251"/>
      <c r="CN100" s="251"/>
      <c r="CO100" s="251"/>
      <c r="CP100" s="251"/>
      <c r="CQ100" s="251"/>
      <c r="CR100" s="251"/>
      <c r="CS100" s="251"/>
      <c r="CT100" s="251"/>
      <c r="CU100" s="251"/>
      <c r="CV100" s="251"/>
      <c r="CW100" s="251"/>
      <c r="CX100" s="251"/>
      <c r="CY100" s="251"/>
      <c r="CZ100" s="251"/>
      <c r="DA100" s="251"/>
      <c r="DB100" s="251"/>
      <c r="DC100" s="251"/>
      <c r="DD100" s="251"/>
      <c r="DE100" s="251"/>
      <c r="DF100" s="251"/>
      <c r="DG100" s="251"/>
      <c r="DH100" s="251"/>
      <c r="DI100" s="251"/>
      <c r="DJ100" s="251"/>
      <c r="DK100" s="251"/>
      <c r="DL100" s="251"/>
      <c r="DM100" s="251"/>
      <c r="DN100" s="251"/>
      <c r="DO100" s="251"/>
      <c r="DP100" s="251"/>
      <c r="DQ100" s="251"/>
      <c r="DR100" s="251"/>
      <c r="DS100" s="251"/>
      <c r="DT100" s="251"/>
      <c r="DU100" s="251"/>
      <c r="DV100" s="251"/>
      <c r="DW100" s="251"/>
      <c r="DX100" s="251"/>
      <c r="DY100" s="251"/>
      <c r="DZ100" s="251"/>
      <c r="EA100" s="251"/>
      <c r="EB100" s="251"/>
      <c r="EC100" s="251"/>
      <c r="ED100" s="251"/>
      <c r="EE100" s="251"/>
      <c r="EF100" s="251"/>
      <c r="EG100" s="251"/>
      <c r="EH100" s="251"/>
      <c r="EI100" s="251"/>
      <c r="EJ100" s="251"/>
      <c r="EK100" s="251"/>
      <c r="EL100" s="251"/>
      <c r="EM100" s="251"/>
      <c r="EN100" s="251"/>
      <c r="EO100" s="251"/>
      <c r="EP100" s="251"/>
      <c r="EQ100" s="251"/>
      <c r="ER100" s="251"/>
      <c r="ES100" s="251"/>
      <c r="ET100" s="251"/>
    </row>
    <row r="101" spans="1:150" s="80" customFormat="1" ht="148.5" outlineLevel="1" x14ac:dyDescent="0.2">
      <c r="A101" s="107"/>
      <c r="B101" s="234" t="s">
        <v>575</v>
      </c>
      <c r="C101" s="26">
        <f>SUM(D101:G101)</f>
        <v>4226.5</v>
      </c>
      <c r="D101" s="20">
        <v>3336.5</v>
      </c>
      <c r="E101" s="20">
        <v>700</v>
      </c>
      <c r="F101" s="20">
        <v>190</v>
      </c>
      <c r="G101" s="78"/>
      <c r="H101" s="118">
        <f>SUM(I101:L101)</f>
        <v>150.19200000000001</v>
      </c>
      <c r="I101" s="78">
        <v>150.19200000000001</v>
      </c>
      <c r="J101" s="83">
        <v>0</v>
      </c>
      <c r="K101" s="78"/>
      <c r="L101" s="78"/>
      <c r="M101" s="78">
        <f t="shared" si="31"/>
        <v>3.5535786111439727</v>
      </c>
      <c r="N101" s="78">
        <f t="shared" si="31"/>
        <v>4.5014835905889408</v>
      </c>
      <c r="O101" s="78">
        <f t="shared" si="31"/>
        <v>0</v>
      </c>
      <c r="P101" s="78">
        <f t="shared" si="31"/>
        <v>0</v>
      </c>
      <c r="Q101" s="178" t="s">
        <v>825</v>
      </c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  <c r="BO101" s="251"/>
      <c r="BP101" s="251"/>
      <c r="BQ101" s="251"/>
      <c r="BR101" s="251"/>
      <c r="BS101" s="251"/>
      <c r="BT101" s="251"/>
      <c r="BU101" s="251"/>
      <c r="BV101" s="251"/>
      <c r="BW101" s="251"/>
      <c r="BX101" s="251"/>
      <c r="BY101" s="251"/>
      <c r="BZ101" s="251"/>
      <c r="CA101" s="251"/>
      <c r="CB101" s="251"/>
      <c r="CC101" s="251"/>
      <c r="CD101" s="251"/>
      <c r="CE101" s="251"/>
      <c r="CF101" s="251"/>
      <c r="CG101" s="251"/>
      <c r="CH101" s="251"/>
      <c r="CI101" s="251"/>
      <c r="CJ101" s="251"/>
      <c r="CK101" s="251"/>
      <c r="CL101" s="251"/>
      <c r="CM101" s="251"/>
      <c r="CN101" s="251"/>
      <c r="CO101" s="251"/>
      <c r="CP101" s="251"/>
      <c r="CQ101" s="251"/>
      <c r="CR101" s="251"/>
      <c r="CS101" s="251"/>
      <c r="CT101" s="251"/>
      <c r="CU101" s="251"/>
      <c r="CV101" s="251"/>
      <c r="CW101" s="251"/>
      <c r="CX101" s="251"/>
      <c r="CY101" s="251"/>
      <c r="CZ101" s="251"/>
      <c r="DA101" s="251"/>
      <c r="DB101" s="251"/>
      <c r="DC101" s="251"/>
      <c r="DD101" s="251"/>
      <c r="DE101" s="251"/>
      <c r="DF101" s="251"/>
      <c r="DG101" s="251"/>
      <c r="DH101" s="251"/>
      <c r="DI101" s="251"/>
      <c r="DJ101" s="251"/>
      <c r="DK101" s="251"/>
      <c r="DL101" s="251"/>
      <c r="DM101" s="251"/>
      <c r="DN101" s="251"/>
      <c r="DO101" s="251"/>
      <c r="DP101" s="251"/>
      <c r="DQ101" s="251"/>
      <c r="DR101" s="251"/>
      <c r="DS101" s="251"/>
      <c r="DT101" s="251"/>
      <c r="DU101" s="251"/>
      <c r="DV101" s="251"/>
      <c r="DW101" s="251"/>
      <c r="DX101" s="251"/>
      <c r="DY101" s="251"/>
      <c r="DZ101" s="251"/>
      <c r="EA101" s="251"/>
      <c r="EB101" s="251"/>
      <c r="EC101" s="251"/>
      <c r="ED101" s="251"/>
      <c r="EE101" s="251"/>
      <c r="EF101" s="251"/>
      <c r="EG101" s="251"/>
      <c r="EH101" s="251"/>
      <c r="EI101" s="251"/>
      <c r="EJ101" s="251"/>
      <c r="EK101" s="251"/>
      <c r="EL101" s="251"/>
      <c r="EM101" s="251"/>
      <c r="EN101" s="251"/>
      <c r="EO101" s="251"/>
      <c r="EP101" s="251"/>
      <c r="EQ101" s="251"/>
      <c r="ER101" s="251"/>
      <c r="ES101" s="251"/>
      <c r="ET101" s="251"/>
    </row>
    <row r="102" spans="1:150" s="80" customFormat="1" ht="54" outlineLevel="1" x14ac:dyDescent="0.2">
      <c r="A102" s="107"/>
      <c r="B102" s="178" t="s">
        <v>576</v>
      </c>
      <c r="C102" s="26">
        <f t="shared" si="29"/>
        <v>600</v>
      </c>
      <c r="D102" s="20">
        <v>600</v>
      </c>
      <c r="E102" s="22"/>
      <c r="F102" s="22"/>
      <c r="G102" s="78"/>
      <c r="H102" s="118">
        <f t="shared" si="30"/>
        <v>102.651</v>
      </c>
      <c r="I102" s="78">
        <v>102.651</v>
      </c>
      <c r="J102" s="83">
        <v>0</v>
      </c>
      <c r="K102" s="78"/>
      <c r="L102" s="78"/>
      <c r="M102" s="78">
        <f t="shared" si="31"/>
        <v>17.108499999999999</v>
      </c>
      <c r="N102" s="78">
        <f t="shared" si="31"/>
        <v>17.108499999999999</v>
      </c>
      <c r="O102" s="78" t="str">
        <f t="shared" si="31"/>
        <v>-</v>
      </c>
      <c r="P102" s="78" t="str">
        <f t="shared" si="31"/>
        <v>-</v>
      </c>
      <c r="Q102" s="178" t="s">
        <v>798</v>
      </c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  <c r="BO102" s="251"/>
      <c r="BP102" s="251"/>
      <c r="BQ102" s="251"/>
      <c r="BR102" s="251"/>
      <c r="BS102" s="251"/>
      <c r="BT102" s="251"/>
      <c r="BU102" s="251"/>
      <c r="BV102" s="251"/>
      <c r="BW102" s="251"/>
      <c r="BX102" s="251"/>
      <c r="BY102" s="251"/>
      <c r="BZ102" s="251"/>
      <c r="CA102" s="251"/>
      <c r="CB102" s="251"/>
      <c r="CC102" s="251"/>
      <c r="CD102" s="251"/>
      <c r="CE102" s="251"/>
      <c r="CF102" s="251"/>
      <c r="CG102" s="251"/>
      <c r="CH102" s="251"/>
      <c r="CI102" s="251"/>
      <c r="CJ102" s="251"/>
      <c r="CK102" s="251"/>
      <c r="CL102" s="251"/>
      <c r="CM102" s="251"/>
      <c r="CN102" s="251"/>
      <c r="CO102" s="251"/>
      <c r="CP102" s="251"/>
      <c r="CQ102" s="251"/>
      <c r="CR102" s="251"/>
      <c r="CS102" s="251"/>
      <c r="CT102" s="251"/>
      <c r="CU102" s="251"/>
      <c r="CV102" s="251"/>
      <c r="CW102" s="251"/>
      <c r="CX102" s="251"/>
      <c r="CY102" s="251"/>
      <c r="CZ102" s="251"/>
      <c r="DA102" s="251"/>
      <c r="DB102" s="251"/>
      <c r="DC102" s="251"/>
      <c r="DD102" s="251"/>
      <c r="DE102" s="251"/>
      <c r="DF102" s="251"/>
      <c r="DG102" s="251"/>
      <c r="DH102" s="251"/>
      <c r="DI102" s="251"/>
      <c r="DJ102" s="251"/>
      <c r="DK102" s="251"/>
      <c r="DL102" s="251"/>
      <c r="DM102" s="251"/>
      <c r="DN102" s="251"/>
      <c r="DO102" s="251"/>
      <c r="DP102" s="251"/>
      <c r="DQ102" s="251"/>
      <c r="DR102" s="251"/>
      <c r="DS102" s="251"/>
      <c r="DT102" s="251"/>
      <c r="DU102" s="251"/>
      <c r="DV102" s="251"/>
      <c r="DW102" s="251"/>
      <c r="DX102" s="251"/>
      <c r="DY102" s="251"/>
      <c r="DZ102" s="251"/>
      <c r="EA102" s="251"/>
      <c r="EB102" s="251"/>
      <c r="EC102" s="251"/>
      <c r="ED102" s="251"/>
      <c r="EE102" s="251"/>
      <c r="EF102" s="251"/>
      <c r="EG102" s="251"/>
      <c r="EH102" s="251"/>
      <c r="EI102" s="251"/>
      <c r="EJ102" s="251"/>
      <c r="EK102" s="251"/>
      <c r="EL102" s="251"/>
      <c r="EM102" s="251"/>
      <c r="EN102" s="251"/>
      <c r="EO102" s="251"/>
      <c r="EP102" s="251"/>
      <c r="EQ102" s="251"/>
      <c r="ER102" s="251"/>
      <c r="ES102" s="251"/>
      <c r="ET102" s="251"/>
    </row>
    <row r="103" spans="1:150" s="80" customFormat="1" ht="81" outlineLevel="1" x14ac:dyDescent="0.2">
      <c r="A103" s="107"/>
      <c r="B103" s="178" t="s">
        <v>595</v>
      </c>
      <c r="C103" s="26">
        <f t="shared" si="29"/>
        <v>1139.2</v>
      </c>
      <c r="D103" s="20">
        <v>1139.2</v>
      </c>
      <c r="E103" s="22"/>
      <c r="F103" s="22"/>
      <c r="G103" s="78"/>
      <c r="H103" s="118">
        <f t="shared" si="30"/>
        <v>88.789000000000001</v>
      </c>
      <c r="I103" s="78">
        <v>88.789000000000001</v>
      </c>
      <c r="J103" s="83">
        <v>0</v>
      </c>
      <c r="K103" s="78"/>
      <c r="L103" s="78"/>
      <c r="M103" s="78">
        <f t="shared" si="31"/>
        <v>7.7939782303370784</v>
      </c>
      <c r="N103" s="78">
        <f t="shared" si="31"/>
        <v>7.7939782303370784</v>
      </c>
      <c r="O103" s="78" t="str">
        <f t="shared" si="31"/>
        <v>-</v>
      </c>
      <c r="P103" s="78" t="str">
        <f t="shared" si="31"/>
        <v>-</v>
      </c>
      <c r="Q103" s="178" t="s">
        <v>799</v>
      </c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  <c r="BO103" s="251"/>
      <c r="BP103" s="251"/>
      <c r="BQ103" s="251"/>
      <c r="BR103" s="251"/>
      <c r="BS103" s="251"/>
      <c r="BT103" s="251"/>
      <c r="BU103" s="251"/>
      <c r="BV103" s="251"/>
      <c r="BW103" s="251"/>
      <c r="BX103" s="251"/>
      <c r="BY103" s="251"/>
      <c r="BZ103" s="251"/>
      <c r="CA103" s="251"/>
      <c r="CB103" s="251"/>
      <c r="CC103" s="251"/>
      <c r="CD103" s="251"/>
      <c r="CE103" s="251"/>
      <c r="CF103" s="251"/>
      <c r="CG103" s="251"/>
      <c r="CH103" s="251"/>
      <c r="CI103" s="251"/>
      <c r="CJ103" s="251"/>
      <c r="CK103" s="251"/>
      <c r="CL103" s="251"/>
      <c r="CM103" s="251"/>
      <c r="CN103" s="251"/>
      <c r="CO103" s="251"/>
      <c r="CP103" s="251"/>
      <c r="CQ103" s="251"/>
      <c r="CR103" s="251"/>
      <c r="CS103" s="251"/>
      <c r="CT103" s="251"/>
      <c r="CU103" s="251"/>
      <c r="CV103" s="251"/>
      <c r="CW103" s="251"/>
      <c r="CX103" s="251"/>
      <c r="CY103" s="251"/>
      <c r="CZ103" s="251"/>
      <c r="DA103" s="251"/>
      <c r="DB103" s="251"/>
      <c r="DC103" s="251"/>
      <c r="DD103" s="251"/>
      <c r="DE103" s="251"/>
      <c r="DF103" s="251"/>
      <c r="DG103" s="251"/>
      <c r="DH103" s="251"/>
      <c r="DI103" s="251"/>
      <c r="DJ103" s="251"/>
      <c r="DK103" s="251"/>
      <c r="DL103" s="251"/>
      <c r="DM103" s="251"/>
      <c r="DN103" s="251"/>
      <c r="DO103" s="251"/>
      <c r="DP103" s="251"/>
      <c r="DQ103" s="251"/>
      <c r="DR103" s="251"/>
      <c r="DS103" s="251"/>
      <c r="DT103" s="251"/>
      <c r="DU103" s="251"/>
      <c r="DV103" s="251"/>
      <c r="DW103" s="251"/>
      <c r="DX103" s="251"/>
      <c r="DY103" s="251"/>
      <c r="DZ103" s="251"/>
      <c r="EA103" s="251"/>
      <c r="EB103" s="251"/>
      <c r="EC103" s="251"/>
      <c r="ED103" s="251"/>
      <c r="EE103" s="251"/>
      <c r="EF103" s="251"/>
      <c r="EG103" s="251"/>
      <c r="EH103" s="251"/>
      <c r="EI103" s="251"/>
      <c r="EJ103" s="251"/>
      <c r="EK103" s="251"/>
      <c r="EL103" s="251"/>
      <c r="EM103" s="251"/>
      <c r="EN103" s="251"/>
      <c r="EO103" s="251"/>
      <c r="EP103" s="251"/>
      <c r="EQ103" s="251"/>
      <c r="ER103" s="251"/>
      <c r="ES103" s="251"/>
      <c r="ET103" s="251"/>
    </row>
    <row r="104" spans="1:150" s="80" customFormat="1" ht="54" outlineLevel="1" x14ac:dyDescent="0.2">
      <c r="A104" s="107"/>
      <c r="B104" s="178" t="s">
        <v>592</v>
      </c>
      <c r="C104" s="26">
        <f t="shared" si="29"/>
        <v>315</v>
      </c>
      <c r="D104" s="20">
        <v>315</v>
      </c>
      <c r="E104" s="22"/>
      <c r="F104" s="22"/>
      <c r="G104" s="78"/>
      <c r="H104" s="118">
        <f t="shared" si="30"/>
        <v>0</v>
      </c>
      <c r="I104" s="78">
        <v>0</v>
      </c>
      <c r="J104" s="83">
        <v>0</v>
      </c>
      <c r="K104" s="78"/>
      <c r="L104" s="78"/>
      <c r="M104" s="78">
        <f t="shared" si="31"/>
        <v>0</v>
      </c>
      <c r="N104" s="78">
        <f t="shared" si="31"/>
        <v>0</v>
      </c>
      <c r="O104" s="78" t="str">
        <f t="shared" si="31"/>
        <v>-</v>
      </c>
      <c r="P104" s="78" t="str">
        <f t="shared" si="31"/>
        <v>-</v>
      </c>
      <c r="Q104" s="178" t="s">
        <v>827</v>
      </c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  <c r="BO104" s="251"/>
      <c r="BP104" s="251"/>
      <c r="BQ104" s="251"/>
      <c r="BR104" s="251"/>
      <c r="BS104" s="251"/>
      <c r="BT104" s="251"/>
      <c r="BU104" s="251"/>
      <c r="BV104" s="251"/>
      <c r="BW104" s="251"/>
      <c r="BX104" s="251"/>
      <c r="BY104" s="251"/>
      <c r="BZ104" s="251"/>
      <c r="CA104" s="251"/>
      <c r="CB104" s="251"/>
      <c r="CC104" s="251"/>
      <c r="CD104" s="251"/>
      <c r="CE104" s="251"/>
      <c r="CF104" s="251"/>
      <c r="CG104" s="251"/>
      <c r="CH104" s="251"/>
      <c r="CI104" s="251"/>
      <c r="CJ104" s="251"/>
      <c r="CK104" s="251"/>
      <c r="CL104" s="251"/>
      <c r="CM104" s="251"/>
      <c r="CN104" s="251"/>
      <c r="CO104" s="251"/>
      <c r="CP104" s="251"/>
      <c r="CQ104" s="251"/>
      <c r="CR104" s="251"/>
      <c r="CS104" s="251"/>
      <c r="CT104" s="251"/>
      <c r="CU104" s="251"/>
      <c r="CV104" s="251"/>
      <c r="CW104" s="251"/>
      <c r="CX104" s="251"/>
      <c r="CY104" s="251"/>
      <c r="CZ104" s="251"/>
      <c r="DA104" s="251"/>
      <c r="DB104" s="251"/>
      <c r="DC104" s="251"/>
      <c r="DD104" s="251"/>
      <c r="DE104" s="251"/>
      <c r="DF104" s="251"/>
      <c r="DG104" s="251"/>
      <c r="DH104" s="251"/>
      <c r="DI104" s="251"/>
      <c r="DJ104" s="251"/>
      <c r="DK104" s="251"/>
      <c r="DL104" s="251"/>
      <c r="DM104" s="251"/>
      <c r="DN104" s="251"/>
      <c r="DO104" s="251"/>
      <c r="DP104" s="251"/>
      <c r="DQ104" s="251"/>
      <c r="DR104" s="251"/>
      <c r="DS104" s="251"/>
      <c r="DT104" s="251"/>
      <c r="DU104" s="251"/>
      <c r="DV104" s="251"/>
      <c r="DW104" s="251"/>
      <c r="DX104" s="251"/>
      <c r="DY104" s="251"/>
      <c r="DZ104" s="251"/>
      <c r="EA104" s="251"/>
      <c r="EB104" s="251"/>
      <c r="EC104" s="251"/>
      <c r="ED104" s="251"/>
      <c r="EE104" s="251"/>
      <c r="EF104" s="251"/>
      <c r="EG104" s="251"/>
      <c r="EH104" s="251"/>
      <c r="EI104" s="251"/>
      <c r="EJ104" s="251"/>
      <c r="EK104" s="251"/>
      <c r="EL104" s="251"/>
      <c r="EM104" s="251"/>
      <c r="EN104" s="251"/>
      <c r="EO104" s="251"/>
      <c r="EP104" s="251"/>
      <c r="EQ104" s="251"/>
      <c r="ER104" s="251"/>
      <c r="ES104" s="251"/>
      <c r="ET104" s="251"/>
    </row>
    <row r="105" spans="1:150" s="80" customFormat="1" ht="27" outlineLevel="1" x14ac:dyDescent="0.2">
      <c r="A105" s="107"/>
      <c r="B105" s="178" t="s">
        <v>771</v>
      </c>
      <c r="C105" s="26">
        <f t="shared" si="29"/>
        <v>500</v>
      </c>
      <c r="D105" s="20">
        <v>500</v>
      </c>
      <c r="E105" s="22"/>
      <c r="F105" s="22"/>
      <c r="G105" s="78"/>
      <c r="H105" s="118">
        <f t="shared" si="30"/>
        <v>0</v>
      </c>
      <c r="I105" s="78">
        <v>0</v>
      </c>
      <c r="J105" s="83">
        <v>0</v>
      </c>
      <c r="K105" s="78"/>
      <c r="L105" s="78"/>
      <c r="M105" s="78"/>
      <c r="N105" s="78">
        <f t="shared" si="31"/>
        <v>0</v>
      </c>
      <c r="O105" s="78"/>
      <c r="P105" s="78"/>
      <c r="Q105" s="178" t="s">
        <v>826</v>
      </c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  <c r="BO105" s="251"/>
      <c r="BP105" s="251"/>
      <c r="BQ105" s="251"/>
      <c r="BR105" s="251"/>
      <c r="BS105" s="251"/>
      <c r="BT105" s="251"/>
      <c r="BU105" s="251"/>
      <c r="BV105" s="251"/>
      <c r="BW105" s="251"/>
      <c r="BX105" s="251"/>
      <c r="BY105" s="251"/>
      <c r="BZ105" s="251"/>
      <c r="CA105" s="251"/>
      <c r="CB105" s="251"/>
      <c r="CC105" s="251"/>
      <c r="CD105" s="251"/>
      <c r="CE105" s="251"/>
      <c r="CF105" s="251"/>
      <c r="CG105" s="251"/>
      <c r="CH105" s="251"/>
      <c r="CI105" s="251"/>
      <c r="CJ105" s="251"/>
      <c r="CK105" s="251"/>
      <c r="CL105" s="251"/>
      <c r="CM105" s="251"/>
      <c r="CN105" s="251"/>
      <c r="CO105" s="251"/>
      <c r="CP105" s="251"/>
      <c r="CQ105" s="251"/>
      <c r="CR105" s="251"/>
      <c r="CS105" s="251"/>
      <c r="CT105" s="251"/>
      <c r="CU105" s="251"/>
      <c r="CV105" s="251"/>
      <c r="CW105" s="251"/>
      <c r="CX105" s="251"/>
      <c r="CY105" s="251"/>
      <c r="CZ105" s="251"/>
      <c r="DA105" s="251"/>
      <c r="DB105" s="251"/>
      <c r="DC105" s="251"/>
      <c r="DD105" s="251"/>
      <c r="DE105" s="251"/>
      <c r="DF105" s="251"/>
      <c r="DG105" s="251"/>
      <c r="DH105" s="251"/>
      <c r="DI105" s="251"/>
      <c r="DJ105" s="251"/>
      <c r="DK105" s="251"/>
      <c r="DL105" s="251"/>
      <c r="DM105" s="251"/>
      <c r="DN105" s="251"/>
      <c r="DO105" s="251"/>
      <c r="DP105" s="251"/>
      <c r="DQ105" s="251"/>
      <c r="DR105" s="251"/>
      <c r="DS105" s="251"/>
      <c r="DT105" s="251"/>
      <c r="DU105" s="251"/>
      <c r="DV105" s="251"/>
      <c r="DW105" s="251"/>
      <c r="DX105" s="251"/>
      <c r="DY105" s="251"/>
      <c r="DZ105" s="251"/>
      <c r="EA105" s="251"/>
      <c r="EB105" s="251"/>
      <c r="EC105" s="251"/>
      <c r="ED105" s="251"/>
      <c r="EE105" s="251"/>
      <c r="EF105" s="251"/>
      <c r="EG105" s="251"/>
      <c r="EH105" s="251"/>
      <c r="EI105" s="251"/>
      <c r="EJ105" s="251"/>
      <c r="EK105" s="251"/>
      <c r="EL105" s="251"/>
      <c r="EM105" s="251"/>
      <c r="EN105" s="251"/>
      <c r="EO105" s="251"/>
      <c r="EP105" s="251"/>
      <c r="EQ105" s="251"/>
      <c r="ER105" s="251"/>
      <c r="ES105" s="251"/>
      <c r="ET105" s="251"/>
    </row>
    <row r="106" spans="1:150" s="80" customFormat="1" ht="81" outlineLevel="1" x14ac:dyDescent="0.2">
      <c r="A106" s="120"/>
      <c r="B106" s="178" t="s">
        <v>577</v>
      </c>
      <c r="C106" s="26">
        <f t="shared" si="29"/>
        <v>7217.5</v>
      </c>
      <c r="D106" s="20">
        <v>7217.5</v>
      </c>
      <c r="E106" s="22"/>
      <c r="F106" s="22"/>
      <c r="G106" s="78">
        <v>0</v>
      </c>
      <c r="H106" s="118">
        <f t="shared" si="30"/>
        <v>986.69299999999998</v>
      </c>
      <c r="I106" s="78">
        <v>986.69299999999998</v>
      </c>
      <c r="J106" s="83">
        <v>0</v>
      </c>
      <c r="K106" s="78">
        <v>0</v>
      </c>
      <c r="L106" s="78">
        <v>0</v>
      </c>
      <c r="M106" s="78">
        <f t="shared" si="31"/>
        <v>13.670841704191202</v>
      </c>
      <c r="N106" s="78">
        <f t="shared" si="31"/>
        <v>13.670841704191202</v>
      </c>
      <c r="O106" s="78" t="str">
        <f t="shared" si="31"/>
        <v>-</v>
      </c>
      <c r="P106" s="78" t="str">
        <f t="shared" si="31"/>
        <v>-</v>
      </c>
      <c r="Q106" s="178" t="s">
        <v>828</v>
      </c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  <c r="BO106" s="251"/>
      <c r="BP106" s="251"/>
      <c r="BQ106" s="251"/>
      <c r="BR106" s="251"/>
      <c r="BS106" s="251"/>
      <c r="BT106" s="251"/>
      <c r="BU106" s="251"/>
      <c r="BV106" s="251"/>
      <c r="BW106" s="251"/>
      <c r="BX106" s="251"/>
      <c r="BY106" s="251"/>
      <c r="BZ106" s="251"/>
      <c r="CA106" s="251"/>
      <c r="CB106" s="251"/>
      <c r="CC106" s="251"/>
      <c r="CD106" s="251"/>
      <c r="CE106" s="251"/>
      <c r="CF106" s="251"/>
      <c r="CG106" s="251"/>
      <c r="CH106" s="251"/>
      <c r="CI106" s="251"/>
      <c r="CJ106" s="251"/>
      <c r="CK106" s="251"/>
      <c r="CL106" s="251"/>
      <c r="CM106" s="251"/>
      <c r="CN106" s="251"/>
      <c r="CO106" s="251"/>
      <c r="CP106" s="251"/>
      <c r="CQ106" s="251"/>
      <c r="CR106" s="251"/>
      <c r="CS106" s="251"/>
      <c r="CT106" s="251"/>
      <c r="CU106" s="251"/>
      <c r="CV106" s="251"/>
      <c r="CW106" s="251"/>
      <c r="CX106" s="251"/>
      <c r="CY106" s="251"/>
      <c r="CZ106" s="251"/>
      <c r="DA106" s="251"/>
      <c r="DB106" s="251"/>
      <c r="DC106" s="251"/>
      <c r="DD106" s="251"/>
      <c r="DE106" s="251"/>
      <c r="DF106" s="251"/>
      <c r="DG106" s="251"/>
      <c r="DH106" s="251"/>
      <c r="DI106" s="251"/>
      <c r="DJ106" s="251"/>
      <c r="DK106" s="251"/>
      <c r="DL106" s="251"/>
      <c r="DM106" s="251"/>
      <c r="DN106" s="251"/>
      <c r="DO106" s="251"/>
      <c r="DP106" s="251"/>
      <c r="DQ106" s="251"/>
      <c r="DR106" s="251"/>
      <c r="DS106" s="251"/>
      <c r="DT106" s="251"/>
      <c r="DU106" s="251"/>
      <c r="DV106" s="251"/>
      <c r="DW106" s="251"/>
      <c r="DX106" s="251"/>
      <c r="DY106" s="251"/>
      <c r="DZ106" s="251"/>
      <c r="EA106" s="251"/>
      <c r="EB106" s="251"/>
      <c r="EC106" s="251"/>
      <c r="ED106" s="251"/>
      <c r="EE106" s="251"/>
      <c r="EF106" s="251"/>
      <c r="EG106" s="251"/>
      <c r="EH106" s="251"/>
      <c r="EI106" s="251"/>
      <c r="EJ106" s="251"/>
      <c r="EK106" s="251"/>
      <c r="EL106" s="251"/>
      <c r="EM106" s="251"/>
      <c r="EN106" s="251"/>
      <c r="EO106" s="251"/>
      <c r="EP106" s="251"/>
      <c r="EQ106" s="251"/>
      <c r="ER106" s="251"/>
      <c r="ES106" s="251"/>
      <c r="ET106" s="251"/>
    </row>
    <row r="107" spans="1:150" s="80" customFormat="1" ht="81" outlineLevel="1" x14ac:dyDescent="0.2">
      <c r="A107" s="120"/>
      <c r="B107" s="178" t="s">
        <v>578</v>
      </c>
      <c r="C107" s="26">
        <f t="shared" si="29"/>
        <v>5097.7</v>
      </c>
      <c r="D107" s="20">
        <v>5097.7</v>
      </c>
      <c r="E107" s="22"/>
      <c r="F107" s="22"/>
      <c r="G107" s="78"/>
      <c r="H107" s="118">
        <f t="shared" si="30"/>
        <v>839.79700000000003</v>
      </c>
      <c r="I107" s="78">
        <v>839.79700000000003</v>
      </c>
      <c r="J107" s="83">
        <v>0</v>
      </c>
      <c r="K107" s="78"/>
      <c r="L107" s="78"/>
      <c r="M107" s="78">
        <f t="shared" si="31"/>
        <v>16.474037310944155</v>
      </c>
      <c r="N107" s="78">
        <f t="shared" si="31"/>
        <v>16.474037310944155</v>
      </c>
      <c r="O107" s="78" t="str">
        <f t="shared" si="31"/>
        <v>-</v>
      </c>
      <c r="P107" s="78" t="str">
        <f t="shared" si="31"/>
        <v>-</v>
      </c>
      <c r="Q107" s="178" t="s">
        <v>829</v>
      </c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  <c r="BO107" s="251"/>
      <c r="BP107" s="251"/>
      <c r="BQ107" s="251"/>
      <c r="BR107" s="251"/>
      <c r="BS107" s="251"/>
      <c r="BT107" s="251"/>
      <c r="BU107" s="251"/>
      <c r="BV107" s="251"/>
      <c r="BW107" s="251"/>
      <c r="BX107" s="251"/>
      <c r="BY107" s="251"/>
      <c r="BZ107" s="251"/>
      <c r="CA107" s="251"/>
      <c r="CB107" s="251"/>
      <c r="CC107" s="251"/>
      <c r="CD107" s="251"/>
      <c r="CE107" s="251"/>
      <c r="CF107" s="251"/>
      <c r="CG107" s="251"/>
      <c r="CH107" s="251"/>
      <c r="CI107" s="251"/>
      <c r="CJ107" s="251"/>
      <c r="CK107" s="251"/>
      <c r="CL107" s="251"/>
      <c r="CM107" s="251"/>
      <c r="CN107" s="251"/>
      <c r="CO107" s="251"/>
      <c r="CP107" s="251"/>
      <c r="CQ107" s="251"/>
      <c r="CR107" s="251"/>
      <c r="CS107" s="251"/>
      <c r="CT107" s="251"/>
      <c r="CU107" s="251"/>
      <c r="CV107" s="251"/>
      <c r="CW107" s="251"/>
      <c r="CX107" s="251"/>
      <c r="CY107" s="251"/>
      <c r="CZ107" s="251"/>
      <c r="DA107" s="251"/>
      <c r="DB107" s="251"/>
      <c r="DC107" s="251"/>
      <c r="DD107" s="251"/>
      <c r="DE107" s="251"/>
      <c r="DF107" s="251"/>
      <c r="DG107" s="251"/>
      <c r="DH107" s="251"/>
      <c r="DI107" s="251"/>
      <c r="DJ107" s="251"/>
      <c r="DK107" s="251"/>
      <c r="DL107" s="251"/>
      <c r="DM107" s="251"/>
      <c r="DN107" s="251"/>
      <c r="DO107" s="251"/>
      <c r="DP107" s="251"/>
      <c r="DQ107" s="251"/>
      <c r="DR107" s="251"/>
      <c r="DS107" s="251"/>
      <c r="DT107" s="251"/>
      <c r="DU107" s="251"/>
      <c r="DV107" s="251"/>
      <c r="DW107" s="251"/>
      <c r="DX107" s="251"/>
      <c r="DY107" s="251"/>
      <c r="DZ107" s="251"/>
      <c r="EA107" s="251"/>
      <c r="EB107" s="251"/>
      <c r="EC107" s="251"/>
      <c r="ED107" s="251"/>
      <c r="EE107" s="251"/>
      <c r="EF107" s="251"/>
      <c r="EG107" s="251"/>
      <c r="EH107" s="251"/>
      <c r="EI107" s="251"/>
      <c r="EJ107" s="251"/>
      <c r="EK107" s="251"/>
      <c r="EL107" s="251"/>
      <c r="EM107" s="251"/>
      <c r="EN107" s="251"/>
      <c r="EO107" s="251"/>
      <c r="EP107" s="251"/>
      <c r="EQ107" s="251"/>
      <c r="ER107" s="251"/>
      <c r="ES107" s="251"/>
      <c r="ET107" s="251"/>
    </row>
    <row r="108" spans="1:150" s="80" customFormat="1" ht="54" outlineLevel="1" x14ac:dyDescent="0.2">
      <c r="A108" s="120"/>
      <c r="B108" s="178" t="s">
        <v>579</v>
      </c>
      <c r="C108" s="26">
        <f t="shared" si="29"/>
        <v>16.100000000000001</v>
      </c>
      <c r="D108" s="20">
        <v>16.100000000000001</v>
      </c>
      <c r="E108" s="22"/>
      <c r="F108" s="22"/>
      <c r="G108" s="78"/>
      <c r="H108" s="118">
        <f t="shared" si="30"/>
        <v>0</v>
      </c>
      <c r="I108" s="78">
        <v>0</v>
      </c>
      <c r="J108" s="83">
        <v>0</v>
      </c>
      <c r="K108" s="78"/>
      <c r="L108" s="78"/>
      <c r="M108" s="78">
        <f t="shared" si="31"/>
        <v>0</v>
      </c>
      <c r="N108" s="78">
        <f t="shared" si="31"/>
        <v>0</v>
      </c>
      <c r="O108" s="78" t="str">
        <f t="shared" si="31"/>
        <v>-</v>
      </c>
      <c r="P108" s="78" t="str">
        <f t="shared" si="31"/>
        <v>-</v>
      </c>
      <c r="Q108" s="178" t="s">
        <v>800</v>
      </c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  <c r="BO108" s="251"/>
      <c r="BP108" s="251"/>
      <c r="BQ108" s="251"/>
      <c r="BR108" s="251"/>
      <c r="BS108" s="251"/>
      <c r="BT108" s="251"/>
      <c r="BU108" s="251"/>
      <c r="BV108" s="251"/>
      <c r="BW108" s="251"/>
      <c r="BX108" s="251"/>
      <c r="BY108" s="251"/>
      <c r="BZ108" s="251"/>
      <c r="CA108" s="251"/>
      <c r="CB108" s="251"/>
      <c r="CC108" s="251"/>
      <c r="CD108" s="251"/>
      <c r="CE108" s="251"/>
      <c r="CF108" s="251"/>
      <c r="CG108" s="251"/>
      <c r="CH108" s="251"/>
      <c r="CI108" s="251"/>
      <c r="CJ108" s="251"/>
      <c r="CK108" s="251"/>
      <c r="CL108" s="251"/>
      <c r="CM108" s="251"/>
      <c r="CN108" s="251"/>
      <c r="CO108" s="251"/>
      <c r="CP108" s="251"/>
      <c r="CQ108" s="251"/>
      <c r="CR108" s="251"/>
      <c r="CS108" s="251"/>
      <c r="CT108" s="251"/>
      <c r="CU108" s="251"/>
      <c r="CV108" s="251"/>
      <c r="CW108" s="251"/>
      <c r="CX108" s="251"/>
      <c r="CY108" s="251"/>
      <c r="CZ108" s="251"/>
      <c r="DA108" s="251"/>
      <c r="DB108" s="251"/>
      <c r="DC108" s="251"/>
      <c r="DD108" s="251"/>
      <c r="DE108" s="251"/>
      <c r="DF108" s="251"/>
      <c r="DG108" s="251"/>
      <c r="DH108" s="251"/>
      <c r="DI108" s="251"/>
      <c r="DJ108" s="251"/>
      <c r="DK108" s="251"/>
      <c r="DL108" s="251"/>
      <c r="DM108" s="251"/>
      <c r="DN108" s="251"/>
      <c r="DO108" s="251"/>
      <c r="DP108" s="251"/>
      <c r="DQ108" s="251"/>
      <c r="DR108" s="251"/>
      <c r="DS108" s="251"/>
      <c r="DT108" s="251"/>
      <c r="DU108" s="251"/>
      <c r="DV108" s="251"/>
      <c r="DW108" s="251"/>
      <c r="DX108" s="251"/>
      <c r="DY108" s="251"/>
      <c r="DZ108" s="251"/>
      <c r="EA108" s="251"/>
      <c r="EB108" s="251"/>
      <c r="EC108" s="251"/>
      <c r="ED108" s="251"/>
      <c r="EE108" s="251"/>
      <c r="EF108" s="251"/>
      <c r="EG108" s="251"/>
      <c r="EH108" s="251"/>
      <c r="EI108" s="251"/>
      <c r="EJ108" s="251"/>
      <c r="EK108" s="251"/>
      <c r="EL108" s="251"/>
      <c r="EM108" s="251"/>
      <c r="EN108" s="251"/>
      <c r="EO108" s="251"/>
      <c r="EP108" s="251"/>
      <c r="EQ108" s="251"/>
      <c r="ER108" s="251"/>
      <c r="ES108" s="251"/>
      <c r="ET108" s="251"/>
    </row>
    <row r="109" spans="1:150" s="84" customFormat="1" ht="27" outlineLevel="1" x14ac:dyDescent="0.25">
      <c r="A109" s="82"/>
      <c r="B109" s="28" t="s">
        <v>580</v>
      </c>
      <c r="C109" s="26">
        <f t="shared" si="29"/>
        <v>100</v>
      </c>
      <c r="D109" s="20">
        <v>100</v>
      </c>
      <c r="E109" s="21">
        <v>0</v>
      </c>
      <c r="F109" s="21">
        <v>0</v>
      </c>
      <c r="G109" s="83">
        <v>0</v>
      </c>
      <c r="H109" s="118">
        <f t="shared" si="30"/>
        <v>0</v>
      </c>
      <c r="I109" s="83">
        <v>0</v>
      </c>
      <c r="J109" s="83">
        <v>0</v>
      </c>
      <c r="K109" s="83">
        <v>0</v>
      </c>
      <c r="L109" s="83">
        <v>0</v>
      </c>
      <c r="M109" s="78">
        <f t="shared" si="31"/>
        <v>0</v>
      </c>
      <c r="N109" s="78">
        <f t="shared" si="31"/>
        <v>0</v>
      </c>
      <c r="O109" s="78" t="str">
        <f t="shared" si="31"/>
        <v>-</v>
      </c>
      <c r="P109" s="78" t="str">
        <f t="shared" si="31"/>
        <v>-</v>
      </c>
      <c r="Q109" s="178" t="s">
        <v>813</v>
      </c>
      <c r="R109" s="252"/>
      <c r="S109" s="252"/>
      <c r="T109" s="252"/>
      <c r="U109" s="252"/>
      <c r="V109" s="252"/>
      <c r="W109" s="252"/>
      <c r="X109" s="252"/>
      <c r="Y109" s="252"/>
      <c r="Z109" s="252"/>
      <c r="AA109" s="252"/>
      <c r="AB109" s="252"/>
      <c r="AC109" s="252"/>
      <c r="AD109" s="252"/>
      <c r="AE109" s="252"/>
      <c r="AF109" s="252"/>
      <c r="AG109" s="252"/>
      <c r="AH109" s="252"/>
      <c r="AI109" s="252"/>
      <c r="AJ109" s="252"/>
      <c r="AK109" s="252"/>
      <c r="AL109" s="252"/>
      <c r="AM109" s="252"/>
      <c r="AN109" s="252"/>
      <c r="AO109" s="252"/>
      <c r="AP109" s="252"/>
      <c r="AQ109" s="252"/>
      <c r="AR109" s="252"/>
      <c r="AS109" s="252"/>
      <c r="AT109" s="252"/>
      <c r="AU109" s="252"/>
      <c r="AV109" s="252"/>
      <c r="AW109" s="252"/>
      <c r="AX109" s="252"/>
      <c r="AY109" s="252"/>
      <c r="AZ109" s="252"/>
      <c r="BA109" s="252"/>
      <c r="BB109" s="252"/>
      <c r="BC109" s="252"/>
      <c r="BD109" s="252"/>
      <c r="BE109" s="252"/>
      <c r="BF109" s="252"/>
      <c r="BG109" s="252"/>
      <c r="BH109" s="252"/>
      <c r="BI109" s="252"/>
      <c r="BJ109" s="252"/>
      <c r="BK109" s="252"/>
      <c r="BL109" s="252"/>
      <c r="BM109" s="252"/>
      <c r="BN109" s="252"/>
      <c r="BO109" s="252"/>
      <c r="BP109" s="252"/>
      <c r="BQ109" s="252"/>
      <c r="BR109" s="252"/>
      <c r="BS109" s="252"/>
      <c r="BT109" s="252"/>
      <c r="BU109" s="252"/>
      <c r="BV109" s="252"/>
      <c r="BW109" s="252"/>
      <c r="BX109" s="252"/>
      <c r="BY109" s="252"/>
      <c r="BZ109" s="252"/>
      <c r="CA109" s="252"/>
      <c r="CB109" s="252"/>
      <c r="CC109" s="252"/>
      <c r="CD109" s="252"/>
      <c r="CE109" s="252"/>
      <c r="CF109" s="252"/>
      <c r="CG109" s="252"/>
      <c r="CH109" s="252"/>
      <c r="CI109" s="252"/>
      <c r="CJ109" s="252"/>
      <c r="CK109" s="252"/>
      <c r="CL109" s="252"/>
      <c r="CM109" s="252"/>
      <c r="CN109" s="252"/>
      <c r="CO109" s="252"/>
      <c r="CP109" s="252"/>
      <c r="CQ109" s="252"/>
      <c r="CR109" s="252"/>
      <c r="CS109" s="252"/>
      <c r="CT109" s="252"/>
      <c r="CU109" s="252"/>
      <c r="CV109" s="252"/>
      <c r="CW109" s="252"/>
      <c r="CX109" s="252"/>
      <c r="CY109" s="252"/>
      <c r="CZ109" s="252"/>
      <c r="DA109" s="252"/>
      <c r="DB109" s="252"/>
      <c r="DC109" s="252"/>
      <c r="DD109" s="252"/>
      <c r="DE109" s="252"/>
      <c r="DF109" s="252"/>
      <c r="DG109" s="252"/>
      <c r="DH109" s="252"/>
      <c r="DI109" s="252"/>
      <c r="DJ109" s="252"/>
      <c r="DK109" s="252"/>
      <c r="DL109" s="252"/>
      <c r="DM109" s="252"/>
      <c r="DN109" s="252"/>
      <c r="DO109" s="252"/>
      <c r="DP109" s="252"/>
      <c r="DQ109" s="252"/>
      <c r="DR109" s="252"/>
      <c r="DS109" s="252"/>
      <c r="DT109" s="252"/>
      <c r="DU109" s="252"/>
      <c r="DV109" s="252"/>
      <c r="DW109" s="252"/>
      <c r="DX109" s="252"/>
      <c r="DY109" s="252"/>
      <c r="DZ109" s="252"/>
      <c r="EA109" s="252"/>
      <c r="EB109" s="252"/>
      <c r="EC109" s="252"/>
      <c r="ED109" s="252"/>
      <c r="EE109" s="252"/>
      <c r="EF109" s="252"/>
      <c r="EG109" s="252"/>
      <c r="EH109" s="252"/>
      <c r="EI109" s="252"/>
      <c r="EJ109" s="252"/>
      <c r="EK109" s="252"/>
      <c r="EL109" s="252"/>
      <c r="EM109" s="252"/>
      <c r="EN109" s="252"/>
      <c r="EO109" s="252"/>
      <c r="EP109" s="252"/>
      <c r="EQ109" s="252"/>
      <c r="ER109" s="252"/>
      <c r="ES109" s="252"/>
      <c r="ET109" s="252"/>
    </row>
    <row r="110" spans="1:150" s="84" customFormat="1" ht="67.5" outlineLevel="1" x14ac:dyDescent="0.25">
      <c r="A110" s="82"/>
      <c r="B110" s="28" t="s">
        <v>594</v>
      </c>
      <c r="C110" s="26">
        <f t="shared" si="29"/>
        <v>243.4</v>
      </c>
      <c r="D110" s="20">
        <v>243.4</v>
      </c>
      <c r="E110" s="21"/>
      <c r="F110" s="21"/>
      <c r="G110" s="83"/>
      <c r="H110" s="118">
        <f t="shared" si="30"/>
        <v>0</v>
      </c>
      <c r="I110" s="83">
        <v>0</v>
      </c>
      <c r="J110" s="83">
        <v>0</v>
      </c>
      <c r="K110" s="83"/>
      <c r="L110" s="83"/>
      <c r="M110" s="78">
        <f t="shared" si="31"/>
        <v>0</v>
      </c>
      <c r="N110" s="78">
        <f t="shared" si="31"/>
        <v>0</v>
      </c>
      <c r="O110" s="78" t="str">
        <f t="shared" si="31"/>
        <v>-</v>
      </c>
      <c r="P110" s="78" t="str">
        <f t="shared" si="31"/>
        <v>-</v>
      </c>
      <c r="Q110" s="178" t="s">
        <v>830</v>
      </c>
      <c r="R110" s="252"/>
      <c r="S110" s="252"/>
      <c r="T110" s="252"/>
      <c r="U110" s="252"/>
      <c r="V110" s="252"/>
      <c r="W110" s="252"/>
      <c r="X110" s="252"/>
      <c r="Y110" s="252"/>
      <c r="Z110" s="252"/>
      <c r="AA110" s="252"/>
      <c r="AB110" s="252"/>
      <c r="AC110" s="252"/>
      <c r="AD110" s="252"/>
      <c r="AE110" s="252"/>
      <c r="AF110" s="252"/>
      <c r="AG110" s="252"/>
      <c r="AH110" s="252"/>
      <c r="AI110" s="252"/>
      <c r="AJ110" s="252"/>
      <c r="AK110" s="252"/>
      <c r="AL110" s="252"/>
      <c r="AM110" s="252"/>
      <c r="AN110" s="252"/>
      <c r="AO110" s="252"/>
      <c r="AP110" s="252"/>
      <c r="AQ110" s="252"/>
      <c r="AR110" s="252"/>
      <c r="AS110" s="252"/>
      <c r="AT110" s="252"/>
      <c r="AU110" s="252"/>
      <c r="AV110" s="252"/>
      <c r="AW110" s="252"/>
      <c r="AX110" s="252"/>
      <c r="AY110" s="252"/>
      <c r="AZ110" s="252"/>
      <c r="BA110" s="252"/>
      <c r="BB110" s="252"/>
      <c r="BC110" s="252"/>
      <c r="BD110" s="252"/>
      <c r="BE110" s="252"/>
      <c r="BF110" s="252"/>
      <c r="BG110" s="252"/>
      <c r="BH110" s="252"/>
      <c r="BI110" s="252"/>
      <c r="BJ110" s="252"/>
      <c r="BK110" s="252"/>
      <c r="BL110" s="252"/>
      <c r="BM110" s="252"/>
      <c r="BN110" s="252"/>
      <c r="BO110" s="252"/>
      <c r="BP110" s="252"/>
      <c r="BQ110" s="252"/>
      <c r="BR110" s="252"/>
      <c r="BS110" s="252"/>
      <c r="BT110" s="252"/>
      <c r="BU110" s="252"/>
      <c r="BV110" s="252"/>
      <c r="BW110" s="252"/>
      <c r="BX110" s="252"/>
      <c r="BY110" s="252"/>
      <c r="BZ110" s="252"/>
      <c r="CA110" s="252"/>
      <c r="CB110" s="252"/>
      <c r="CC110" s="252"/>
      <c r="CD110" s="252"/>
      <c r="CE110" s="252"/>
      <c r="CF110" s="252"/>
      <c r="CG110" s="252"/>
      <c r="CH110" s="252"/>
      <c r="CI110" s="252"/>
      <c r="CJ110" s="252"/>
      <c r="CK110" s="252"/>
      <c r="CL110" s="252"/>
      <c r="CM110" s="252"/>
      <c r="CN110" s="252"/>
      <c r="CO110" s="252"/>
      <c r="CP110" s="252"/>
      <c r="CQ110" s="252"/>
      <c r="CR110" s="252"/>
      <c r="CS110" s="252"/>
      <c r="CT110" s="252"/>
      <c r="CU110" s="252"/>
      <c r="CV110" s="252"/>
      <c r="CW110" s="252"/>
      <c r="CX110" s="252"/>
      <c r="CY110" s="252"/>
      <c r="CZ110" s="252"/>
      <c r="DA110" s="252"/>
      <c r="DB110" s="252"/>
      <c r="DC110" s="252"/>
      <c r="DD110" s="252"/>
      <c r="DE110" s="252"/>
      <c r="DF110" s="252"/>
      <c r="DG110" s="252"/>
      <c r="DH110" s="252"/>
      <c r="DI110" s="252"/>
      <c r="DJ110" s="252"/>
      <c r="DK110" s="252"/>
      <c r="DL110" s="252"/>
      <c r="DM110" s="252"/>
      <c r="DN110" s="252"/>
      <c r="DO110" s="252"/>
      <c r="DP110" s="252"/>
      <c r="DQ110" s="252"/>
      <c r="DR110" s="252"/>
      <c r="DS110" s="252"/>
      <c r="DT110" s="252"/>
      <c r="DU110" s="252"/>
      <c r="DV110" s="252"/>
      <c r="DW110" s="252"/>
      <c r="DX110" s="252"/>
      <c r="DY110" s="252"/>
      <c r="DZ110" s="252"/>
      <c r="EA110" s="252"/>
      <c r="EB110" s="252"/>
      <c r="EC110" s="252"/>
      <c r="ED110" s="252"/>
      <c r="EE110" s="252"/>
      <c r="EF110" s="252"/>
      <c r="EG110" s="252"/>
      <c r="EH110" s="252"/>
      <c r="EI110" s="252"/>
      <c r="EJ110" s="252"/>
      <c r="EK110" s="252"/>
      <c r="EL110" s="252"/>
      <c r="EM110" s="252"/>
      <c r="EN110" s="252"/>
      <c r="EO110" s="252"/>
      <c r="EP110" s="252"/>
      <c r="EQ110" s="252"/>
      <c r="ER110" s="252"/>
      <c r="ES110" s="252"/>
      <c r="ET110" s="252"/>
    </row>
    <row r="111" spans="1:150" s="84" customFormat="1" ht="30.75" customHeight="1" outlineLevel="1" x14ac:dyDescent="0.25">
      <c r="A111" s="82"/>
      <c r="B111" s="28" t="s">
        <v>596</v>
      </c>
      <c r="C111" s="26">
        <f>SUM(D111:G111)</f>
        <v>1384.9</v>
      </c>
      <c r="D111" s="20">
        <v>1384.9</v>
      </c>
      <c r="E111" s="21">
        <v>0</v>
      </c>
      <c r="F111" s="21">
        <v>0</v>
      </c>
      <c r="G111" s="83">
        <v>0</v>
      </c>
      <c r="H111" s="118">
        <f t="shared" si="30"/>
        <v>12.574999999999999</v>
      </c>
      <c r="I111" s="83">
        <v>12.574999999999999</v>
      </c>
      <c r="J111" s="83">
        <v>0</v>
      </c>
      <c r="K111" s="83">
        <v>0</v>
      </c>
      <c r="L111" s="83">
        <v>0</v>
      </c>
      <c r="M111" s="78">
        <f t="shared" si="31"/>
        <v>0.90800779839699597</v>
      </c>
      <c r="N111" s="78">
        <f t="shared" si="31"/>
        <v>0.90800779839699597</v>
      </c>
      <c r="O111" s="78" t="str">
        <f t="shared" si="31"/>
        <v>-</v>
      </c>
      <c r="P111" s="78" t="str">
        <f t="shared" si="31"/>
        <v>-</v>
      </c>
      <c r="Q111" s="178" t="s">
        <v>777</v>
      </c>
      <c r="R111" s="252"/>
      <c r="S111" s="252"/>
      <c r="T111" s="252"/>
      <c r="U111" s="252"/>
      <c r="V111" s="252"/>
      <c r="W111" s="252"/>
      <c r="X111" s="252"/>
      <c r="Y111" s="252"/>
      <c r="Z111" s="252"/>
      <c r="AA111" s="252"/>
      <c r="AB111" s="252"/>
      <c r="AC111" s="252"/>
      <c r="AD111" s="252"/>
      <c r="AE111" s="252"/>
      <c r="AF111" s="252"/>
      <c r="AG111" s="252"/>
      <c r="AH111" s="252"/>
      <c r="AI111" s="252"/>
      <c r="AJ111" s="252"/>
      <c r="AK111" s="252"/>
      <c r="AL111" s="252"/>
      <c r="AM111" s="252"/>
      <c r="AN111" s="252"/>
      <c r="AO111" s="252"/>
      <c r="AP111" s="252"/>
      <c r="AQ111" s="252"/>
      <c r="AR111" s="252"/>
      <c r="AS111" s="252"/>
      <c r="AT111" s="252"/>
      <c r="AU111" s="252"/>
      <c r="AV111" s="252"/>
      <c r="AW111" s="252"/>
      <c r="AX111" s="252"/>
      <c r="AY111" s="252"/>
      <c r="AZ111" s="252"/>
      <c r="BA111" s="252"/>
      <c r="BB111" s="252"/>
      <c r="BC111" s="252"/>
      <c r="BD111" s="252"/>
      <c r="BE111" s="252"/>
      <c r="BF111" s="252"/>
      <c r="BG111" s="252"/>
      <c r="BH111" s="252"/>
      <c r="BI111" s="252"/>
      <c r="BJ111" s="252"/>
      <c r="BK111" s="252"/>
      <c r="BL111" s="252"/>
      <c r="BM111" s="252"/>
      <c r="BN111" s="252"/>
      <c r="BO111" s="252"/>
      <c r="BP111" s="252"/>
      <c r="BQ111" s="252"/>
      <c r="BR111" s="252"/>
      <c r="BS111" s="252"/>
      <c r="BT111" s="252"/>
      <c r="BU111" s="252"/>
      <c r="BV111" s="252"/>
      <c r="BW111" s="252"/>
      <c r="BX111" s="252"/>
      <c r="BY111" s="252"/>
      <c r="BZ111" s="252"/>
      <c r="CA111" s="252"/>
      <c r="CB111" s="252"/>
      <c r="CC111" s="252"/>
      <c r="CD111" s="252"/>
      <c r="CE111" s="252"/>
      <c r="CF111" s="252"/>
      <c r="CG111" s="252"/>
      <c r="CH111" s="252"/>
      <c r="CI111" s="252"/>
      <c r="CJ111" s="252"/>
      <c r="CK111" s="252"/>
      <c r="CL111" s="252"/>
      <c r="CM111" s="252"/>
      <c r="CN111" s="252"/>
      <c r="CO111" s="252"/>
      <c r="CP111" s="252"/>
      <c r="CQ111" s="252"/>
      <c r="CR111" s="252"/>
      <c r="CS111" s="252"/>
      <c r="CT111" s="252"/>
      <c r="CU111" s="252"/>
      <c r="CV111" s="252"/>
      <c r="CW111" s="252"/>
      <c r="CX111" s="252"/>
      <c r="CY111" s="252"/>
      <c r="CZ111" s="252"/>
      <c r="DA111" s="252"/>
      <c r="DB111" s="252"/>
      <c r="DC111" s="252"/>
      <c r="DD111" s="252"/>
      <c r="DE111" s="252"/>
      <c r="DF111" s="252"/>
      <c r="DG111" s="252"/>
      <c r="DH111" s="252"/>
      <c r="DI111" s="252"/>
      <c r="DJ111" s="252"/>
      <c r="DK111" s="252"/>
      <c r="DL111" s="252"/>
      <c r="DM111" s="252"/>
      <c r="DN111" s="252"/>
      <c r="DO111" s="252"/>
      <c r="DP111" s="252"/>
      <c r="DQ111" s="252"/>
      <c r="DR111" s="252"/>
      <c r="DS111" s="252"/>
      <c r="DT111" s="252"/>
      <c r="DU111" s="252"/>
      <c r="DV111" s="252"/>
      <c r="DW111" s="252"/>
      <c r="DX111" s="252"/>
      <c r="DY111" s="252"/>
      <c r="DZ111" s="252"/>
      <c r="EA111" s="252"/>
      <c r="EB111" s="252"/>
      <c r="EC111" s="252"/>
      <c r="ED111" s="252"/>
      <c r="EE111" s="252"/>
      <c r="EF111" s="252"/>
      <c r="EG111" s="252"/>
      <c r="EH111" s="252"/>
      <c r="EI111" s="252"/>
      <c r="EJ111" s="252"/>
      <c r="EK111" s="252"/>
      <c r="EL111" s="252"/>
      <c r="EM111" s="252"/>
      <c r="EN111" s="252"/>
      <c r="EO111" s="252"/>
      <c r="EP111" s="252"/>
      <c r="EQ111" s="252"/>
      <c r="ER111" s="252"/>
      <c r="ES111" s="252"/>
      <c r="ET111" s="252"/>
    </row>
    <row r="112" spans="1:150" s="238" customFormat="1" ht="23.25" customHeight="1" x14ac:dyDescent="0.25">
      <c r="A112" s="245"/>
      <c r="B112" s="240" t="s">
        <v>74</v>
      </c>
      <c r="C112" s="241">
        <f>SUM(D112:F112)</f>
        <v>13849.199999999999</v>
      </c>
      <c r="D112" s="246">
        <f t="shared" ref="D112:L112" si="32">D113+D120</f>
        <v>13849.199999999999</v>
      </c>
      <c r="E112" s="241">
        <f t="shared" si="32"/>
        <v>0</v>
      </c>
      <c r="F112" s="241">
        <f t="shared" si="32"/>
        <v>0</v>
      </c>
      <c r="G112" s="236" t="e">
        <f t="shared" si="32"/>
        <v>#REF!</v>
      </c>
      <c r="H112" s="236">
        <f t="shared" si="32"/>
        <v>1102</v>
      </c>
      <c r="I112" s="236">
        <f>I113+I120</f>
        <v>1102</v>
      </c>
      <c r="J112" s="236">
        <v>0</v>
      </c>
      <c r="K112" s="236">
        <f t="shared" si="32"/>
        <v>0</v>
      </c>
      <c r="L112" s="236" t="e">
        <f t="shared" si="32"/>
        <v>#REF!</v>
      </c>
      <c r="M112" s="236">
        <f t="shared" ref="M112:P124" si="33">IFERROR(H112/C112*100,"-")</f>
        <v>7.9571383184588287</v>
      </c>
      <c r="N112" s="236">
        <f t="shared" si="33"/>
        <v>7.9571383184588287</v>
      </c>
      <c r="O112" s="236" t="str">
        <f t="shared" si="33"/>
        <v>-</v>
      </c>
      <c r="P112" s="236" t="str">
        <f t="shared" si="33"/>
        <v>-</v>
      </c>
      <c r="Q112" s="265"/>
      <c r="R112" s="253"/>
      <c r="S112" s="253"/>
      <c r="T112" s="253"/>
      <c r="U112" s="253"/>
      <c r="V112" s="253"/>
      <c r="W112" s="253"/>
      <c r="X112" s="253"/>
      <c r="Y112" s="253"/>
      <c r="Z112" s="253"/>
      <c r="AA112" s="253"/>
      <c r="AB112" s="253"/>
      <c r="AC112" s="253"/>
      <c r="AD112" s="253"/>
      <c r="AE112" s="253"/>
      <c r="AF112" s="253"/>
      <c r="AG112" s="253"/>
      <c r="AH112" s="253"/>
      <c r="AI112" s="253"/>
      <c r="AJ112" s="253"/>
      <c r="AK112" s="253"/>
      <c r="AL112" s="253"/>
      <c r="AM112" s="253"/>
      <c r="AN112" s="253"/>
      <c r="AO112" s="253"/>
      <c r="AP112" s="253"/>
      <c r="AQ112" s="253"/>
      <c r="AR112" s="253"/>
      <c r="AS112" s="253"/>
      <c r="AT112" s="253"/>
      <c r="AU112" s="253"/>
      <c r="AV112" s="253"/>
      <c r="AW112" s="253"/>
      <c r="AX112" s="253"/>
      <c r="AY112" s="253"/>
      <c r="AZ112" s="253"/>
      <c r="BA112" s="253"/>
      <c r="BB112" s="253"/>
      <c r="BC112" s="253"/>
      <c r="BD112" s="253"/>
      <c r="BE112" s="253"/>
      <c r="BF112" s="253"/>
      <c r="BG112" s="253"/>
      <c r="BH112" s="253"/>
      <c r="BI112" s="253"/>
      <c r="BJ112" s="253"/>
      <c r="BK112" s="253"/>
      <c r="BL112" s="253"/>
      <c r="BM112" s="253"/>
      <c r="BN112" s="253"/>
      <c r="BO112" s="253"/>
      <c r="BP112" s="253"/>
      <c r="BQ112" s="253"/>
      <c r="BR112" s="253"/>
      <c r="BS112" s="253"/>
      <c r="BT112" s="253"/>
      <c r="BU112" s="253"/>
      <c r="BV112" s="253"/>
      <c r="BW112" s="253"/>
      <c r="BX112" s="253"/>
      <c r="BY112" s="253"/>
      <c r="BZ112" s="253"/>
      <c r="CA112" s="253"/>
      <c r="CB112" s="253"/>
      <c r="CC112" s="253"/>
      <c r="CD112" s="253"/>
      <c r="CE112" s="253"/>
      <c r="CF112" s="253"/>
      <c r="CG112" s="253"/>
      <c r="CH112" s="253"/>
      <c r="CI112" s="253"/>
      <c r="CJ112" s="253"/>
      <c r="CK112" s="253"/>
      <c r="CL112" s="253"/>
      <c r="CM112" s="253"/>
      <c r="CN112" s="253"/>
      <c r="CO112" s="253"/>
      <c r="CP112" s="253"/>
      <c r="CQ112" s="253"/>
      <c r="CR112" s="253"/>
      <c r="CS112" s="253"/>
      <c r="CT112" s="253"/>
      <c r="CU112" s="253"/>
      <c r="CV112" s="253"/>
      <c r="CW112" s="253"/>
      <c r="CX112" s="253"/>
      <c r="CY112" s="253"/>
      <c r="CZ112" s="253"/>
      <c r="DA112" s="253"/>
      <c r="DB112" s="253"/>
      <c r="DC112" s="253"/>
      <c r="DD112" s="253"/>
      <c r="DE112" s="253"/>
      <c r="DF112" s="253"/>
      <c r="DG112" s="253"/>
      <c r="DH112" s="253"/>
      <c r="DI112" s="253"/>
      <c r="DJ112" s="253"/>
      <c r="DK112" s="253"/>
      <c r="DL112" s="253"/>
      <c r="DM112" s="253"/>
      <c r="DN112" s="253"/>
      <c r="DO112" s="253"/>
      <c r="DP112" s="253"/>
      <c r="DQ112" s="253"/>
      <c r="DR112" s="253"/>
      <c r="DS112" s="253"/>
      <c r="DT112" s="253"/>
      <c r="DU112" s="253"/>
      <c r="DV112" s="253"/>
      <c r="DW112" s="253"/>
      <c r="DX112" s="253"/>
      <c r="DY112" s="253"/>
      <c r="DZ112" s="253"/>
      <c r="EA112" s="253"/>
      <c r="EB112" s="253"/>
      <c r="EC112" s="253"/>
      <c r="ED112" s="253"/>
      <c r="EE112" s="253"/>
      <c r="EF112" s="253"/>
      <c r="EG112" s="253"/>
      <c r="EH112" s="253"/>
      <c r="EI112" s="253"/>
      <c r="EJ112" s="253"/>
      <c r="EK112" s="253"/>
      <c r="EL112" s="253"/>
      <c r="EM112" s="253"/>
      <c r="EN112" s="253"/>
      <c r="EO112" s="253"/>
      <c r="EP112" s="253"/>
      <c r="EQ112" s="253"/>
      <c r="ER112" s="253"/>
      <c r="ES112" s="253"/>
      <c r="ET112" s="253"/>
    </row>
    <row r="113" spans="1:150" s="88" customFormat="1" ht="54" outlineLevel="1" x14ac:dyDescent="0.25">
      <c r="A113" s="111">
        <v>7</v>
      </c>
      <c r="B113" s="73" t="s">
        <v>556</v>
      </c>
      <c r="C113" s="24">
        <f t="shared" ref="C113:C119" si="34">SUM(D113:G113)</f>
        <v>5385.9</v>
      </c>
      <c r="D113" s="24">
        <f>D114+D116</f>
        <v>5385.9</v>
      </c>
      <c r="E113" s="24">
        <f>E114+E116</f>
        <v>0</v>
      </c>
      <c r="F113" s="24">
        <f>F114+F116</f>
        <v>0</v>
      </c>
      <c r="G113" s="112">
        <f>G114</f>
        <v>0</v>
      </c>
      <c r="H113" s="112">
        <f>SUM(I113:L113)</f>
        <v>1102</v>
      </c>
      <c r="I113" s="112">
        <f>I114+I116</f>
        <v>1102</v>
      </c>
      <c r="J113" s="112">
        <v>0</v>
      </c>
      <c r="K113" s="112">
        <f>K114+K116</f>
        <v>0</v>
      </c>
      <c r="L113" s="112">
        <f>L114+L116</f>
        <v>0</v>
      </c>
      <c r="M113" s="35">
        <f t="shared" si="33"/>
        <v>20.460832915575857</v>
      </c>
      <c r="N113" s="35">
        <f t="shared" si="33"/>
        <v>20.460832915575857</v>
      </c>
      <c r="O113" s="35" t="str">
        <f t="shared" si="33"/>
        <v>-</v>
      </c>
      <c r="P113" s="35" t="str">
        <f t="shared" si="33"/>
        <v>-</v>
      </c>
      <c r="Q113" s="264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0"/>
      <c r="AP113" s="250"/>
      <c r="AQ113" s="250"/>
      <c r="AR113" s="250"/>
      <c r="AS113" s="250"/>
      <c r="AT113" s="250"/>
      <c r="AU113" s="250"/>
      <c r="AV113" s="250"/>
      <c r="AW113" s="250"/>
      <c r="AX113" s="250"/>
      <c r="AY113" s="250"/>
      <c r="AZ113" s="250"/>
      <c r="BA113" s="250"/>
      <c r="BB113" s="250"/>
      <c r="BC113" s="250"/>
      <c r="BD113" s="250"/>
      <c r="BE113" s="250"/>
      <c r="BF113" s="250"/>
      <c r="BG113" s="250"/>
      <c r="BH113" s="250"/>
      <c r="BI113" s="250"/>
      <c r="BJ113" s="250"/>
      <c r="BK113" s="250"/>
      <c r="BL113" s="250"/>
      <c r="BM113" s="250"/>
      <c r="BN113" s="250"/>
      <c r="BO113" s="250"/>
      <c r="BP113" s="250"/>
      <c r="BQ113" s="250"/>
      <c r="BR113" s="250"/>
      <c r="BS113" s="250"/>
      <c r="BT113" s="250"/>
      <c r="BU113" s="250"/>
      <c r="BV113" s="250"/>
      <c r="BW113" s="250"/>
      <c r="BX113" s="250"/>
      <c r="BY113" s="250"/>
      <c r="BZ113" s="250"/>
      <c r="CA113" s="250"/>
      <c r="CB113" s="250"/>
      <c r="CC113" s="250"/>
      <c r="CD113" s="250"/>
      <c r="CE113" s="250"/>
      <c r="CF113" s="250"/>
      <c r="CG113" s="250"/>
      <c r="CH113" s="250"/>
      <c r="CI113" s="250"/>
      <c r="CJ113" s="250"/>
      <c r="CK113" s="250"/>
      <c r="CL113" s="250"/>
      <c r="CM113" s="250"/>
      <c r="CN113" s="250"/>
      <c r="CO113" s="250"/>
      <c r="CP113" s="250"/>
      <c r="CQ113" s="250"/>
      <c r="CR113" s="250"/>
      <c r="CS113" s="250"/>
      <c r="CT113" s="250"/>
      <c r="CU113" s="250"/>
      <c r="CV113" s="250"/>
      <c r="CW113" s="250"/>
      <c r="CX113" s="250"/>
      <c r="CY113" s="250"/>
      <c r="CZ113" s="250"/>
      <c r="DA113" s="250"/>
      <c r="DB113" s="250"/>
      <c r="DC113" s="250"/>
      <c r="DD113" s="250"/>
      <c r="DE113" s="250"/>
      <c r="DF113" s="250"/>
      <c r="DG113" s="250"/>
      <c r="DH113" s="250"/>
      <c r="DI113" s="250"/>
      <c r="DJ113" s="250"/>
      <c r="DK113" s="250"/>
      <c r="DL113" s="250"/>
      <c r="DM113" s="250"/>
      <c r="DN113" s="250"/>
      <c r="DO113" s="250"/>
      <c r="DP113" s="250"/>
      <c r="DQ113" s="250"/>
      <c r="DR113" s="250"/>
      <c r="DS113" s="250"/>
      <c r="DT113" s="250"/>
      <c r="DU113" s="250"/>
      <c r="DV113" s="250"/>
      <c r="DW113" s="250"/>
      <c r="DX113" s="250"/>
      <c r="DY113" s="250"/>
      <c r="DZ113" s="250"/>
      <c r="EA113" s="250"/>
      <c r="EB113" s="250"/>
      <c r="EC113" s="250"/>
      <c r="ED113" s="250"/>
      <c r="EE113" s="250"/>
      <c r="EF113" s="250"/>
      <c r="EG113" s="250"/>
      <c r="EH113" s="250"/>
      <c r="EI113" s="250"/>
      <c r="EJ113" s="250"/>
      <c r="EK113" s="250"/>
      <c r="EL113" s="250"/>
      <c r="EM113" s="250"/>
      <c r="EN113" s="250"/>
      <c r="EO113" s="250"/>
      <c r="EP113" s="250"/>
      <c r="EQ113" s="250"/>
      <c r="ER113" s="250"/>
      <c r="ES113" s="250"/>
      <c r="ET113" s="250"/>
    </row>
    <row r="114" spans="1:150" s="80" customFormat="1" ht="46.5" customHeight="1" outlineLevel="2" x14ac:dyDescent="0.25">
      <c r="A114" s="116"/>
      <c r="B114" s="229" t="s">
        <v>79</v>
      </c>
      <c r="C114" s="29">
        <f t="shared" si="34"/>
        <v>5303.5</v>
      </c>
      <c r="D114" s="22">
        <v>5303.5</v>
      </c>
      <c r="E114" s="22">
        <f>E115</f>
        <v>0</v>
      </c>
      <c r="F114" s="22">
        <f>F115</f>
        <v>0</v>
      </c>
      <c r="G114" s="79">
        <f>SUM(G115:G119)</f>
        <v>0</v>
      </c>
      <c r="H114" s="118">
        <f t="shared" ref="H114:H121" si="35">SUM(I114:L114)</f>
        <v>1089.0999999999999</v>
      </c>
      <c r="I114" s="78">
        <v>1089.0999999999999</v>
      </c>
      <c r="J114" s="83">
        <v>0</v>
      </c>
      <c r="K114" s="78">
        <f>SUM(K115:K119)</f>
        <v>0</v>
      </c>
      <c r="L114" s="78">
        <f>SUM(L115:L119)</f>
        <v>0</v>
      </c>
      <c r="M114" s="75">
        <f t="shared" si="33"/>
        <v>20.535495427547843</v>
      </c>
      <c r="N114" s="75">
        <f t="shared" si="33"/>
        <v>20.535495427547843</v>
      </c>
      <c r="O114" s="75" t="str">
        <f t="shared" si="33"/>
        <v>-</v>
      </c>
      <c r="P114" s="75" t="str">
        <f t="shared" si="33"/>
        <v>-</v>
      </c>
      <c r="Q114" s="28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  <c r="BO114" s="251"/>
      <c r="BP114" s="251"/>
      <c r="BQ114" s="251"/>
      <c r="BR114" s="251"/>
      <c r="BS114" s="251"/>
      <c r="BT114" s="251"/>
      <c r="BU114" s="251"/>
      <c r="BV114" s="251"/>
      <c r="BW114" s="251"/>
      <c r="BX114" s="251"/>
      <c r="BY114" s="251"/>
      <c r="BZ114" s="251"/>
      <c r="CA114" s="251"/>
      <c r="CB114" s="251"/>
      <c r="CC114" s="251"/>
      <c r="CD114" s="251"/>
      <c r="CE114" s="251"/>
      <c r="CF114" s="251"/>
      <c r="CG114" s="251"/>
      <c r="CH114" s="251"/>
      <c r="CI114" s="251"/>
      <c r="CJ114" s="251"/>
      <c r="CK114" s="251"/>
      <c r="CL114" s="251"/>
      <c r="CM114" s="251"/>
      <c r="CN114" s="251"/>
      <c r="CO114" s="251"/>
      <c r="CP114" s="251"/>
      <c r="CQ114" s="251"/>
      <c r="CR114" s="251"/>
      <c r="CS114" s="251"/>
      <c r="CT114" s="251"/>
      <c r="CU114" s="251"/>
      <c r="CV114" s="251"/>
      <c r="CW114" s="251"/>
      <c r="CX114" s="251"/>
      <c r="CY114" s="251"/>
      <c r="CZ114" s="251"/>
      <c r="DA114" s="251"/>
      <c r="DB114" s="251"/>
      <c r="DC114" s="251"/>
      <c r="DD114" s="251"/>
      <c r="DE114" s="251"/>
      <c r="DF114" s="251"/>
      <c r="DG114" s="251"/>
      <c r="DH114" s="251"/>
      <c r="DI114" s="251"/>
      <c r="DJ114" s="251"/>
      <c r="DK114" s="251"/>
      <c r="DL114" s="251"/>
      <c r="DM114" s="251"/>
      <c r="DN114" s="251"/>
      <c r="DO114" s="251"/>
      <c r="DP114" s="251"/>
      <c r="DQ114" s="251"/>
      <c r="DR114" s="251"/>
      <c r="DS114" s="251"/>
      <c r="DT114" s="251"/>
      <c r="DU114" s="251"/>
      <c r="DV114" s="251"/>
      <c r="DW114" s="251"/>
      <c r="DX114" s="251"/>
      <c r="DY114" s="251"/>
      <c r="DZ114" s="251"/>
      <c r="EA114" s="251"/>
      <c r="EB114" s="251"/>
      <c r="EC114" s="251"/>
      <c r="ED114" s="251"/>
      <c r="EE114" s="251"/>
      <c r="EF114" s="251"/>
      <c r="EG114" s="251"/>
      <c r="EH114" s="251"/>
      <c r="EI114" s="251"/>
      <c r="EJ114" s="251"/>
      <c r="EK114" s="251"/>
      <c r="EL114" s="251"/>
      <c r="EM114" s="251"/>
      <c r="EN114" s="251"/>
      <c r="EO114" s="251"/>
      <c r="EP114" s="251"/>
      <c r="EQ114" s="251"/>
      <c r="ER114" s="251"/>
      <c r="ES114" s="251"/>
      <c r="ET114" s="251"/>
    </row>
    <row r="115" spans="1:150" s="90" customFormat="1" ht="54" outlineLevel="2" x14ac:dyDescent="0.25">
      <c r="A115" s="121"/>
      <c r="B115" s="27" t="s">
        <v>557</v>
      </c>
      <c r="C115" s="30">
        <f t="shared" si="34"/>
        <v>0</v>
      </c>
      <c r="D115" s="30" t="s">
        <v>599</v>
      </c>
      <c r="E115" s="30"/>
      <c r="F115" s="30"/>
      <c r="G115" s="97">
        <v>0</v>
      </c>
      <c r="H115" s="257">
        <f t="shared" si="35"/>
        <v>0</v>
      </c>
      <c r="I115" s="97"/>
      <c r="J115" s="97">
        <v>0</v>
      </c>
      <c r="K115" s="97">
        <v>0</v>
      </c>
      <c r="L115" s="97">
        <v>0</v>
      </c>
      <c r="M115" s="97" t="str">
        <f>IFERROR(H115/C115*100,"-")</f>
        <v>-</v>
      </c>
      <c r="N115" s="97" t="str">
        <f>IFERROR(I115/D115*100,"-")</f>
        <v>-</v>
      </c>
      <c r="O115" s="97" t="str">
        <f>IFERROR(J115/E115*100,"-")</f>
        <v>-</v>
      </c>
      <c r="P115" s="97" t="str">
        <f>IFERROR(K115/F115*100,"-")</f>
        <v>-</v>
      </c>
      <c r="Q115" s="95" t="s">
        <v>658</v>
      </c>
      <c r="R115" s="254"/>
      <c r="S115" s="254"/>
      <c r="T115" s="254"/>
      <c r="U115" s="254"/>
      <c r="V115" s="254"/>
      <c r="W115" s="254"/>
      <c r="X115" s="254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4"/>
      <c r="AO115" s="254"/>
      <c r="AP115" s="254"/>
      <c r="AQ115" s="254"/>
      <c r="AR115" s="254"/>
      <c r="AS115" s="254"/>
      <c r="AT115" s="254"/>
      <c r="AU115" s="254"/>
      <c r="AV115" s="254"/>
      <c r="AW115" s="254"/>
      <c r="AX115" s="254"/>
      <c r="AY115" s="254"/>
      <c r="AZ115" s="254"/>
      <c r="BA115" s="254"/>
      <c r="BB115" s="254"/>
      <c r="BC115" s="254"/>
      <c r="BD115" s="254"/>
      <c r="BE115" s="254"/>
      <c r="BF115" s="254"/>
      <c r="BG115" s="254"/>
      <c r="BH115" s="254"/>
      <c r="BI115" s="254"/>
      <c r="BJ115" s="254"/>
      <c r="BK115" s="254"/>
      <c r="BL115" s="254"/>
      <c r="BM115" s="254"/>
      <c r="BN115" s="254"/>
      <c r="BO115" s="254"/>
      <c r="BP115" s="254"/>
      <c r="BQ115" s="254"/>
      <c r="BR115" s="254"/>
      <c r="BS115" s="254"/>
      <c r="BT115" s="254"/>
      <c r="BU115" s="254"/>
      <c r="BV115" s="254"/>
      <c r="BW115" s="254"/>
      <c r="BX115" s="254"/>
      <c r="BY115" s="254"/>
      <c r="BZ115" s="254"/>
      <c r="CA115" s="254"/>
      <c r="CB115" s="254"/>
      <c r="CC115" s="254"/>
      <c r="CD115" s="254"/>
      <c r="CE115" s="254"/>
      <c r="CF115" s="254"/>
      <c r="CG115" s="254"/>
      <c r="CH115" s="254"/>
      <c r="CI115" s="254"/>
      <c r="CJ115" s="254"/>
      <c r="CK115" s="254"/>
      <c r="CL115" s="254"/>
      <c r="CM115" s="254"/>
      <c r="CN115" s="254"/>
      <c r="CO115" s="254"/>
      <c r="CP115" s="254"/>
      <c r="CQ115" s="254"/>
      <c r="CR115" s="254"/>
      <c r="CS115" s="254"/>
      <c r="CT115" s="254"/>
      <c r="CU115" s="254"/>
      <c r="CV115" s="254"/>
      <c r="CW115" s="254"/>
      <c r="CX115" s="254"/>
      <c r="CY115" s="254"/>
      <c r="CZ115" s="254"/>
      <c r="DA115" s="254"/>
      <c r="DB115" s="254"/>
      <c r="DC115" s="254"/>
      <c r="DD115" s="254"/>
      <c r="DE115" s="254"/>
      <c r="DF115" s="254"/>
      <c r="DG115" s="254"/>
      <c r="DH115" s="254"/>
      <c r="DI115" s="254"/>
      <c r="DJ115" s="254"/>
      <c r="DK115" s="254"/>
      <c r="DL115" s="254"/>
      <c r="DM115" s="254"/>
      <c r="DN115" s="254"/>
      <c r="DO115" s="254"/>
      <c r="DP115" s="254"/>
      <c r="DQ115" s="254"/>
      <c r="DR115" s="254"/>
      <c r="DS115" s="254"/>
      <c r="DT115" s="254"/>
      <c r="DU115" s="254"/>
      <c r="DV115" s="254"/>
      <c r="DW115" s="254"/>
      <c r="DX115" s="254"/>
      <c r="DY115" s="254"/>
      <c r="DZ115" s="254"/>
      <c r="EA115" s="254"/>
      <c r="EB115" s="254"/>
      <c r="EC115" s="254"/>
      <c r="ED115" s="254"/>
      <c r="EE115" s="254"/>
      <c r="EF115" s="254"/>
      <c r="EG115" s="254"/>
      <c r="EH115" s="254"/>
      <c r="EI115" s="254"/>
      <c r="EJ115" s="254"/>
      <c r="EK115" s="254"/>
      <c r="EL115" s="254"/>
      <c r="EM115" s="254"/>
      <c r="EN115" s="254"/>
      <c r="EO115" s="254"/>
      <c r="EP115" s="254"/>
      <c r="EQ115" s="254"/>
      <c r="ER115" s="254"/>
      <c r="ES115" s="254"/>
      <c r="ET115" s="254"/>
    </row>
    <row r="116" spans="1:150" s="90" customFormat="1" ht="34.5" customHeight="1" outlineLevel="2" x14ac:dyDescent="0.25">
      <c r="A116" s="116"/>
      <c r="B116" s="231" t="s">
        <v>80</v>
      </c>
      <c r="C116" s="23">
        <f t="shared" si="34"/>
        <v>82.4</v>
      </c>
      <c r="D116" s="9">
        <f>D117</f>
        <v>82.4</v>
      </c>
      <c r="E116" s="9">
        <f>E117</f>
        <v>0</v>
      </c>
      <c r="F116" s="9">
        <f>F117</f>
        <v>0</v>
      </c>
      <c r="G116" s="100">
        <f>G117</f>
        <v>0</v>
      </c>
      <c r="H116" s="100">
        <f>SUM(I116:L116)</f>
        <v>12.9</v>
      </c>
      <c r="I116" s="100">
        <f>I117</f>
        <v>12.9</v>
      </c>
      <c r="J116" s="83">
        <v>0</v>
      </c>
      <c r="K116" s="100">
        <f>K117</f>
        <v>0</v>
      </c>
      <c r="L116" s="100">
        <f>L117</f>
        <v>0</v>
      </c>
      <c r="M116" s="66">
        <f t="shared" si="33"/>
        <v>15.655339805825241</v>
      </c>
      <c r="N116" s="66">
        <f t="shared" si="33"/>
        <v>15.655339805825241</v>
      </c>
      <c r="O116" s="66" t="str">
        <f t="shared" si="33"/>
        <v>-</v>
      </c>
      <c r="P116" s="66" t="str">
        <f t="shared" si="33"/>
        <v>-</v>
      </c>
      <c r="Q116" s="233"/>
      <c r="R116" s="254"/>
      <c r="S116" s="254"/>
      <c r="T116" s="254"/>
      <c r="U116" s="254"/>
      <c r="V116" s="254"/>
      <c r="W116" s="254"/>
      <c r="X116" s="254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  <c r="AK116" s="254"/>
      <c r="AL116" s="254"/>
      <c r="AM116" s="254"/>
      <c r="AN116" s="254"/>
      <c r="AO116" s="254"/>
      <c r="AP116" s="254"/>
      <c r="AQ116" s="254"/>
      <c r="AR116" s="254"/>
      <c r="AS116" s="254"/>
      <c r="AT116" s="254"/>
      <c r="AU116" s="254"/>
      <c r="AV116" s="254"/>
      <c r="AW116" s="254"/>
      <c r="AX116" s="254"/>
      <c r="AY116" s="254"/>
      <c r="AZ116" s="254"/>
      <c r="BA116" s="254"/>
      <c r="BB116" s="254"/>
      <c r="BC116" s="254"/>
      <c r="BD116" s="254"/>
      <c r="BE116" s="254"/>
      <c r="BF116" s="254"/>
      <c r="BG116" s="254"/>
      <c r="BH116" s="254"/>
      <c r="BI116" s="254"/>
      <c r="BJ116" s="254"/>
      <c r="BK116" s="254"/>
      <c r="BL116" s="254"/>
      <c r="BM116" s="254"/>
      <c r="BN116" s="254"/>
      <c r="BO116" s="254"/>
      <c r="BP116" s="254"/>
      <c r="BQ116" s="254"/>
      <c r="BR116" s="254"/>
      <c r="BS116" s="254"/>
      <c r="BT116" s="254"/>
      <c r="BU116" s="254"/>
      <c r="BV116" s="254"/>
      <c r="BW116" s="254"/>
      <c r="BX116" s="254"/>
      <c r="BY116" s="254"/>
      <c r="BZ116" s="254"/>
      <c r="CA116" s="254"/>
      <c r="CB116" s="254"/>
      <c r="CC116" s="254"/>
      <c r="CD116" s="254"/>
      <c r="CE116" s="254"/>
      <c r="CF116" s="254"/>
      <c r="CG116" s="254"/>
      <c r="CH116" s="254"/>
      <c r="CI116" s="254"/>
      <c r="CJ116" s="254"/>
      <c r="CK116" s="254"/>
      <c r="CL116" s="254"/>
      <c r="CM116" s="254"/>
      <c r="CN116" s="254"/>
      <c r="CO116" s="254"/>
      <c r="CP116" s="254"/>
      <c r="CQ116" s="254"/>
      <c r="CR116" s="254"/>
      <c r="CS116" s="254"/>
      <c r="CT116" s="254"/>
      <c r="CU116" s="254"/>
      <c r="CV116" s="254"/>
      <c r="CW116" s="254"/>
      <c r="CX116" s="254"/>
      <c r="CY116" s="254"/>
      <c r="CZ116" s="254"/>
      <c r="DA116" s="254"/>
      <c r="DB116" s="254"/>
      <c r="DC116" s="254"/>
      <c r="DD116" s="254"/>
      <c r="DE116" s="254"/>
      <c r="DF116" s="254"/>
      <c r="DG116" s="254"/>
      <c r="DH116" s="254"/>
      <c r="DI116" s="254"/>
      <c r="DJ116" s="254"/>
      <c r="DK116" s="254"/>
      <c r="DL116" s="254"/>
      <c r="DM116" s="254"/>
      <c r="DN116" s="254"/>
      <c r="DO116" s="254"/>
      <c r="DP116" s="254"/>
      <c r="DQ116" s="254"/>
      <c r="DR116" s="254"/>
      <c r="DS116" s="254"/>
      <c r="DT116" s="254"/>
      <c r="DU116" s="254"/>
      <c r="DV116" s="254"/>
      <c r="DW116" s="254"/>
      <c r="DX116" s="254"/>
      <c r="DY116" s="254"/>
      <c r="DZ116" s="254"/>
      <c r="EA116" s="254"/>
      <c r="EB116" s="254"/>
      <c r="EC116" s="254"/>
      <c r="ED116" s="254"/>
      <c r="EE116" s="254"/>
      <c r="EF116" s="254"/>
      <c r="EG116" s="254"/>
      <c r="EH116" s="254"/>
      <c r="EI116" s="254"/>
      <c r="EJ116" s="254"/>
      <c r="EK116" s="254"/>
      <c r="EL116" s="254"/>
      <c r="EM116" s="254"/>
      <c r="EN116" s="254"/>
      <c r="EO116" s="254"/>
      <c r="EP116" s="254"/>
      <c r="EQ116" s="254"/>
      <c r="ER116" s="254"/>
      <c r="ES116" s="254"/>
      <c r="ET116" s="254"/>
    </row>
    <row r="117" spans="1:150" s="90" customFormat="1" ht="27" outlineLevel="2" x14ac:dyDescent="0.25">
      <c r="A117" s="123"/>
      <c r="B117" s="259" t="s">
        <v>444</v>
      </c>
      <c r="C117" s="30">
        <f t="shared" si="34"/>
        <v>82.4</v>
      </c>
      <c r="D117" s="30">
        <f>SUM(D118:D119)</f>
        <v>82.4</v>
      </c>
      <c r="E117" s="30">
        <f>SUM(E118:E119)</f>
        <v>0</v>
      </c>
      <c r="F117" s="30">
        <f>SUM(F118:F119)</f>
        <v>0</v>
      </c>
      <c r="G117" s="97">
        <f>SUM(G118:G119)</f>
        <v>0</v>
      </c>
      <c r="H117" s="30">
        <f>SUM(I117:L117)</f>
        <v>12.9</v>
      </c>
      <c r="I117" s="97">
        <f>SUM(I118:I119)</f>
        <v>12.9</v>
      </c>
      <c r="J117" s="97">
        <v>0</v>
      </c>
      <c r="K117" s="97">
        <f>SUM(K118:K119)</f>
        <v>0</v>
      </c>
      <c r="L117" s="97">
        <f>SUM(L118:L119)</f>
        <v>0</v>
      </c>
      <c r="M117" s="97">
        <f t="shared" si="33"/>
        <v>15.655339805825241</v>
      </c>
      <c r="N117" s="97">
        <f t="shared" si="33"/>
        <v>15.655339805825241</v>
      </c>
      <c r="O117" s="97" t="str">
        <f t="shared" si="33"/>
        <v>-</v>
      </c>
      <c r="P117" s="97" t="str">
        <f t="shared" si="33"/>
        <v>-</v>
      </c>
      <c r="Q117" s="95"/>
      <c r="R117" s="254"/>
      <c r="S117" s="254"/>
      <c r="T117" s="254"/>
      <c r="U117" s="254"/>
      <c r="V117" s="254"/>
      <c r="W117" s="254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4"/>
      <c r="AP117" s="254"/>
      <c r="AQ117" s="254"/>
      <c r="AR117" s="254"/>
      <c r="AS117" s="254"/>
      <c r="AT117" s="254"/>
      <c r="AU117" s="254"/>
      <c r="AV117" s="254"/>
      <c r="AW117" s="254"/>
      <c r="AX117" s="254"/>
      <c r="AY117" s="254"/>
      <c r="AZ117" s="254"/>
      <c r="BA117" s="254"/>
      <c r="BB117" s="254"/>
      <c r="BC117" s="254"/>
      <c r="BD117" s="254"/>
      <c r="BE117" s="254"/>
      <c r="BF117" s="254"/>
      <c r="BG117" s="254"/>
      <c r="BH117" s="254"/>
      <c r="BI117" s="254"/>
      <c r="BJ117" s="254"/>
      <c r="BK117" s="254"/>
      <c r="BL117" s="254"/>
      <c r="BM117" s="254"/>
      <c r="BN117" s="254"/>
      <c r="BO117" s="254"/>
      <c r="BP117" s="254"/>
      <c r="BQ117" s="254"/>
      <c r="BR117" s="254"/>
      <c r="BS117" s="254"/>
      <c r="BT117" s="254"/>
      <c r="BU117" s="254"/>
      <c r="BV117" s="254"/>
      <c r="BW117" s="254"/>
      <c r="BX117" s="254"/>
      <c r="BY117" s="254"/>
      <c r="BZ117" s="254"/>
      <c r="CA117" s="254"/>
      <c r="CB117" s="254"/>
      <c r="CC117" s="254"/>
      <c r="CD117" s="254"/>
      <c r="CE117" s="254"/>
      <c r="CF117" s="254"/>
      <c r="CG117" s="254"/>
      <c r="CH117" s="254"/>
      <c r="CI117" s="254"/>
      <c r="CJ117" s="254"/>
      <c r="CK117" s="254"/>
      <c r="CL117" s="254"/>
      <c r="CM117" s="254"/>
      <c r="CN117" s="254"/>
      <c r="CO117" s="254"/>
      <c r="CP117" s="254"/>
      <c r="CQ117" s="254"/>
      <c r="CR117" s="254"/>
      <c r="CS117" s="254"/>
      <c r="CT117" s="254"/>
      <c r="CU117" s="254"/>
      <c r="CV117" s="254"/>
      <c r="CW117" s="254"/>
      <c r="CX117" s="254"/>
      <c r="CY117" s="254"/>
      <c r="CZ117" s="254"/>
      <c r="DA117" s="254"/>
      <c r="DB117" s="254"/>
      <c r="DC117" s="254"/>
      <c r="DD117" s="254"/>
      <c r="DE117" s="254"/>
      <c r="DF117" s="254"/>
      <c r="DG117" s="254"/>
      <c r="DH117" s="254"/>
      <c r="DI117" s="254"/>
      <c r="DJ117" s="254"/>
      <c r="DK117" s="254"/>
      <c r="DL117" s="254"/>
      <c r="DM117" s="254"/>
      <c r="DN117" s="254"/>
      <c r="DO117" s="254"/>
      <c r="DP117" s="254"/>
      <c r="DQ117" s="254"/>
      <c r="DR117" s="254"/>
      <c r="DS117" s="254"/>
      <c r="DT117" s="254"/>
      <c r="DU117" s="254"/>
      <c r="DV117" s="254"/>
      <c r="DW117" s="254"/>
      <c r="DX117" s="254"/>
      <c r="DY117" s="254"/>
      <c r="DZ117" s="254"/>
      <c r="EA117" s="254"/>
      <c r="EB117" s="254"/>
      <c r="EC117" s="254"/>
      <c r="ED117" s="254"/>
      <c r="EE117" s="254"/>
      <c r="EF117" s="254"/>
      <c r="EG117" s="254"/>
      <c r="EH117" s="254"/>
      <c r="EI117" s="254"/>
      <c r="EJ117" s="254"/>
      <c r="EK117" s="254"/>
      <c r="EL117" s="254"/>
      <c r="EM117" s="254"/>
      <c r="EN117" s="254"/>
      <c r="EO117" s="254"/>
      <c r="EP117" s="254"/>
      <c r="EQ117" s="254"/>
      <c r="ER117" s="254"/>
      <c r="ES117" s="254"/>
      <c r="ET117" s="254"/>
    </row>
    <row r="118" spans="1:150" s="90" customFormat="1" ht="54" outlineLevel="2" x14ac:dyDescent="0.25">
      <c r="A118" s="43"/>
      <c r="B118" s="228" t="s">
        <v>75</v>
      </c>
      <c r="C118" s="21">
        <f t="shared" si="34"/>
        <v>73</v>
      </c>
      <c r="D118" s="20">
        <v>73</v>
      </c>
      <c r="E118" s="10">
        <v>0</v>
      </c>
      <c r="F118" s="10">
        <v>0</v>
      </c>
      <c r="G118" s="66">
        <v>0</v>
      </c>
      <c r="H118" s="22">
        <f t="shared" si="35"/>
        <v>12.9</v>
      </c>
      <c r="I118" s="83">
        <v>12.9</v>
      </c>
      <c r="J118" s="83">
        <v>0</v>
      </c>
      <c r="K118" s="66">
        <v>0</v>
      </c>
      <c r="L118" s="66">
        <v>0</v>
      </c>
      <c r="M118" s="66">
        <f t="shared" si="33"/>
        <v>17.671232876712327</v>
      </c>
      <c r="N118" s="66">
        <f t="shared" si="33"/>
        <v>17.671232876712327</v>
      </c>
      <c r="O118" s="66" t="str">
        <f t="shared" si="33"/>
        <v>-</v>
      </c>
      <c r="P118" s="66" t="str">
        <f t="shared" si="33"/>
        <v>-</v>
      </c>
      <c r="Q118" s="233" t="s">
        <v>659</v>
      </c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4"/>
      <c r="AP118" s="254"/>
      <c r="AQ118" s="254"/>
      <c r="AR118" s="254"/>
      <c r="AS118" s="254"/>
      <c r="AT118" s="254"/>
      <c r="AU118" s="254"/>
      <c r="AV118" s="254"/>
      <c r="AW118" s="254"/>
      <c r="AX118" s="254"/>
      <c r="AY118" s="254"/>
      <c r="AZ118" s="254"/>
      <c r="BA118" s="254"/>
      <c r="BB118" s="254"/>
      <c r="BC118" s="254"/>
      <c r="BD118" s="254"/>
      <c r="BE118" s="254"/>
      <c r="BF118" s="254"/>
      <c r="BG118" s="254"/>
      <c r="BH118" s="254"/>
      <c r="BI118" s="254"/>
      <c r="BJ118" s="254"/>
      <c r="BK118" s="254"/>
      <c r="BL118" s="254"/>
      <c r="BM118" s="254"/>
      <c r="BN118" s="254"/>
      <c r="BO118" s="254"/>
      <c r="BP118" s="254"/>
      <c r="BQ118" s="254"/>
      <c r="BR118" s="254"/>
      <c r="BS118" s="254"/>
      <c r="BT118" s="254"/>
      <c r="BU118" s="254"/>
      <c r="BV118" s="254"/>
      <c r="BW118" s="254"/>
      <c r="BX118" s="254"/>
      <c r="BY118" s="254"/>
      <c r="BZ118" s="254"/>
      <c r="CA118" s="254"/>
      <c r="CB118" s="254"/>
      <c r="CC118" s="254"/>
      <c r="CD118" s="254"/>
      <c r="CE118" s="254"/>
      <c r="CF118" s="254"/>
      <c r="CG118" s="254"/>
      <c r="CH118" s="254"/>
      <c r="CI118" s="254"/>
      <c r="CJ118" s="254"/>
      <c r="CK118" s="254"/>
      <c r="CL118" s="254"/>
      <c r="CM118" s="254"/>
      <c r="CN118" s="254"/>
      <c r="CO118" s="254"/>
      <c r="CP118" s="254"/>
      <c r="CQ118" s="254"/>
      <c r="CR118" s="254"/>
      <c r="CS118" s="254"/>
      <c r="CT118" s="254"/>
      <c r="CU118" s="254"/>
      <c r="CV118" s="254"/>
      <c r="CW118" s="254"/>
      <c r="CX118" s="254"/>
      <c r="CY118" s="254"/>
      <c r="CZ118" s="254"/>
      <c r="DA118" s="254"/>
      <c r="DB118" s="254"/>
      <c r="DC118" s="254"/>
      <c r="DD118" s="254"/>
      <c r="DE118" s="254"/>
      <c r="DF118" s="254"/>
      <c r="DG118" s="254"/>
      <c r="DH118" s="254"/>
      <c r="DI118" s="254"/>
      <c r="DJ118" s="254"/>
      <c r="DK118" s="254"/>
      <c r="DL118" s="254"/>
      <c r="DM118" s="254"/>
      <c r="DN118" s="254"/>
      <c r="DO118" s="254"/>
      <c r="DP118" s="254"/>
      <c r="DQ118" s="254"/>
      <c r="DR118" s="254"/>
      <c r="DS118" s="254"/>
      <c r="DT118" s="254"/>
      <c r="DU118" s="254"/>
      <c r="DV118" s="254"/>
      <c r="DW118" s="254"/>
      <c r="DX118" s="254"/>
      <c r="DY118" s="254"/>
      <c r="DZ118" s="254"/>
      <c r="EA118" s="254"/>
      <c r="EB118" s="254"/>
      <c r="EC118" s="254"/>
      <c r="ED118" s="254"/>
      <c r="EE118" s="254"/>
      <c r="EF118" s="254"/>
      <c r="EG118" s="254"/>
      <c r="EH118" s="254"/>
      <c r="EI118" s="254"/>
      <c r="EJ118" s="254"/>
      <c r="EK118" s="254"/>
      <c r="EL118" s="254"/>
      <c r="EM118" s="254"/>
      <c r="EN118" s="254"/>
      <c r="EO118" s="254"/>
      <c r="EP118" s="254"/>
      <c r="EQ118" s="254"/>
      <c r="ER118" s="254"/>
      <c r="ES118" s="254"/>
      <c r="ET118" s="254"/>
    </row>
    <row r="119" spans="1:150" s="90" customFormat="1" ht="54" outlineLevel="2" x14ac:dyDescent="0.25">
      <c r="A119" s="43"/>
      <c r="B119" s="28" t="s">
        <v>76</v>
      </c>
      <c r="C119" s="25">
        <f t="shared" si="34"/>
        <v>9.4</v>
      </c>
      <c r="D119" s="20">
        <v>9.4</v>
      </c>
      <c r="E119" s="10">
        <v>0</v>
      </c>
      <c r="F119" s="10">
        <v>0</v>
      </c>
      <c r="G119" s="66">
        <v>0</v>
      </c>
      <c r="H119" s="100">
        <f t="shared" si="35"/>
        <v>0</v>
      </c>
      <c r="I119" s="66">
        <v>0</v>
      </c>
      <c r="J119" s="83">
        <v>0</v>
      </c>
      <c r="K119" s="66">
        <v>0</v>
      </c>
      <c r="L119" s="66">
        <v>0</v>
      </c>
      <c r="M119" s="66">
        <f t="shared" si="33"/>
        <v>0</v>
      </c>
      <c r="N119" s="66">
        <f t="shared" si="33"/>
        <v>0</v>
      </c>
      <c r="O119" s="66" t="str">
        <f t="shared" si="33"/>
        <v>-</v>
      </c>
      <c r="P119" s="66" t="str">
        <f t="shared" si="33"/>
        <v>-</v>
      </c>
      <c r="Q119" s="233" t="s">
        <v>660</v>
      </c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4"/>
      <c r="AP119" s="254"/>
      <c r="AQ119" s="254"/>
      <c r="AR119" s="254"/>
      <c r="AS119" s="254"/>
      <c r="AT119" s="254"/>
      <c r="AU119" s="254"/>
      <c r="AV119" s="254"/>
      <c r="AW119" s="254"/>
      <c r="AX119" s="254"/>
      <c r="AY119" s="254"/>
      <c r="AZ119" s="254"/>
      <c r="BA119" s="254"/>
      <c r="BB119" s="254"/>
      <c r="BC119" s="254"/>
      <c r="BD119" s="254"/>
      <c r="BE119" s="254"/>
      <c r="BF119" s="254"/>
      <c r="BG119" s="254"/>
      <c r="BH119" s="254"/>
      <c r="BI119" s="254"/>
      <c r="BJ119" s="254"/>
      <c r="BK119" s="254"/>
      <c r="BL119" s="254"/>
      <c r="BM119" s="254"/>
      <c r="BN119" s="254"/>
      <c r="BO119" s="254"/>
      <c r="BP119" s="254"/>
      <c r="BQ119" s="254"/>
      <c r="BR119" s="254"/>
      <c r="BS119" s="254"/>
      <c r="BT119" s="254"/>
      <c r="BU119" s="254"/>
      <c r="BV119" s="254"/>
      <c r="BW119" s="254"/>
      <c r="BX119" s="254"/>
      <c r="BY119" s="254"/>
      <c r="BZ119" s="254"/>
      <c r="CA119" s="254"/>
      <c r="CB119" s="254"/>
      <c r="CC119" s="254"/>
      <c r="CD119" s="254"/>
      <c r="CE119" s="254"/>
      <c r="CF119" s="254"/>
      <c r="CG119" s="254"/>
      <c r="CH119" s="254"/>
      <c r="CI119" s="254"/>
      <c r="CJ119" s="254"/>
      <c r="CK119" s="254"/>
      <c r="CL119" s="254"/>
      <c r="CM119" s="254"/>
      <c r="CN119" s="254"/>
      <c r="CO119" s="254"/>
      <c r="CP119" s="254"/>
      <c r="CQ119" s="254"/>
      <c r="CR119" s="254"/>
      <c r="CS119" s="254"/>
      <c r="CT119" s="254"/>
      <c r="CU119" s="254"/>
      <c r="CV119" s="254"/>
      <c r="CW119" s="254"/>
      <c r="CX119" s="254"/>
      <c r="CY119" s="254"/>
      <c r="CZ119" s="254"/>
      <c r="DA119" s="254"/>
      <c r="DB119" s="254"/>
      <c r="DC119" s="254"/>
      <c r="DD119" s="254"/>
      <c r="DE119" s="254"/>
      <c r="DF119" s="254"/>
      <c r="DG119" s="254"/>
      <c r="DH119" s="254"/>
      <c r="DI119" s="254"/>
      <c r="DJ119" s="254"/>
      <c r="DK119" s="254"/>
      <c r="DL119" s="254"/>
      <c r="DM119" s="254"/>
      <c r="DN119" s="254"/>
      <c r="DO119" s="254"/>
      <c r="DP119" s="254"/>
      <c r="DQ119" s="254"/>
      <c r="DR119" s="254"/>
      <c r="DS119" s="254"/>
      <c r="DT119" s="254"/>
      <c r="DU119" s="254"/>
      <c r="DV119" s="254"/>
      <c r="DW119" s="254"/>
      <c r="DX119" s="254"/>
      <c r="DY119" s="254"/>
      <c r="DZ119" s="254"/>
      <c r="EA119" s="254"/>
      <c r="EB119" s="254"/>
      <c r="EC119" s="254"/>
      <c r="ED119" s="254"/>
      <c r="EE119" s="254"/>
      <c r="EF119" s="254"/>
      <c r="EG119" s="254"/>
      <c r="EH119" s="254"/>
      <c r="EI119" s="254"/>
      <c r="EJ119" s="254"/>
      <c r="EK119" s="254"/>
      <c r="EL119" s="254"/>
      <c r="EM119" s="254"/>
      <c r="EN119" s="254"/>
      <c r="EO119" s="254"/>
      <c r="EP119" s="254"/>
      <c r="EQ119" s="254"/>
      <c r="ER119" s="254"/>
      <c r="ES119" s="254"/>
      <c r="ET119" s="254"/>
    </row>
    <row r="120" spans="1:150" s="88" customFormat="1" ht="40.5" outlineLevel="1" x14ac:dyDescent="0.25">
      <c r="A120" s="125">
        <v>8</v>
      </c>
      <c r="B120" s="260" t="s">
        <v>552</v>
      </c>
      <c r="C120" s="112">
        <f>SUM(D120:F120)</f>
        <v>8463.2999999999993</v>
      </c>
      <c r="D120" s="112">
        <f>D121+D124</f>
        <v>8463.2999999999993</v>
      </c>
      <c r="E120" s="112">
        <f>E121+E124</f>
        <v>0</v>
      </c>
      <c r="F120" s="112">
        <f>F121+F124</f>
        <v>0</v>
      </c>
      <c r="G120" s="112" t="e">
        <f>#REF!</f>
        <v>#REF!</v>
      </c>
      <c r="H120" s="112">
        <f>SUM(I120:K120)</f>
        <v>0</v>
      </c>
      <c r="I120" s="112">
        <f>I121+I124</f>
        <v>0</v>
      </c>
      <c r="J120" s="112">
        <v>0</v>
      </c>
      <c r="K120" s="112">
        <f>K121+K124</f>
        <v>0</v>
      </c>
      <c r="L120" s="112" t="e">
        <f>#REF!+#REF!</f>
        <v>#REF!</v>
      </c>
      <c r="M120" s="112">
        <f t="shared" si="33"/>
        <v>0</v>
      </c>
      <c r="N120" s="35">
        <f t="shared" si="33"/>
        <v>0</v>
      </c>
      <c r="O120" s="35" t="str">
        <f t="shared" si="33"/>
        <v>-</v>
      </c>
      <c r="P120" s="35" t="str">
        <f t="shared" si="33"/>
        <v>-</v>
      </c>
      <c r="Q120" s="264"/>
      <c r="R120" s="250"/>
      <c r="S120" s="250"/>
      <c r="T120" s="250"/>
      <c r="U120" s="250"/>
      <c r="V120" s="250"/>
      <c r="W120" s="250"/>
      <c r="X120" s="250"/>
      <c r="Y120" s="250"/>
      <c r="Z120" s="250"/>
      <c r="AA120" s="250"/>
      <c r="AB120" s="250"/>
      <c r="AC120" s="250"/>
      <c r="AD120" s="250"/>
      <c r="AE120" s="250"/>
      <c r="AF120" s="250"/>
      <c r="AG120" s="250"/>
      <c r="AH120" s="250"/>
      <c r="AI120" s="250"/>
      <c r="AJ120" s="250"/>
      <c r="AK120" s="250"/>
      <c r="AL120" s="250"/>
      <c r="AM120" s="250"/>
      <c r="AN120" s="250"/>
      <c r="AO120" s="250"/>
      <c r="AP120" s="250"/>
      <c r="AQ120" s="250"/>
      <c r="AR120" s="250"/>
      <c r="AS120" s="250"/>
      <c r="AT120" s="250"/>
      <c r="AU120" s="250"/>
      <c r="AV120" s="250"/>
      <c r="AW120" s="250"/>
      <c r="AX120" s="250"/>
      <c r="AY120" s="250"/>
      <c r="AZ120" s="250"/>
      <c r="BA120" s="250"/>
      <c r="BB120" s="250"/>
      <c r="BC120" s="250"/>
      <c r="BD120" s="250"/>
      <c r="BE120" s="250"/>
      <c r="BF120" s="250"/>
      <c r="BG120" s="250"/>
      <c r="BH120" s="250"/>
      <c r="BI120" s="250"/>
      <c r="BJ120" s="250"/>
      <c r="BK120" s="250"/>
      <c r="BL120" s="250"/>
      <c r="BM120" s="250"/>
      <c r="BN120" s="250"/>
      <c r="BO120" s="250"/>
      <c r="BP120" s="250"/>
      <c r="BQ120" s="250"/>
      <c r="BR120" s="250"/>
      <c r="BS120" s="250"/>
      <c r="BT120" s="250"/>
      <c r="BU120" s="250"/>
      <c r="BV120" s="250"/>
      <c r="BW120" s="250"/>
      <c r="BX120" s="250"/>
      <c r="BY120" s="250"/>
      <c r="BZ120" s="250"/>
      <c r="CA120" s="250"/>
      <c r="CB120" s="250"/>
      <c r="CC120" s="250"/>
      <c r="CD120" s="250"/>
      <c r="CE120" s="250"/>
      <c r="CF120" s="250"/>
      <c r="CG120" s="250"/>
      <c r="CH120" s="250"/>
      <c r="CI120" s="250"/>
      <c r="CJ120" s="250"/>
      <c r="CK120" s="250"/>
      <c r="CL120" s="250"/>
      <c r="CM120" s="250"/>
      <c r="CN120" s="250"/>
      <c r="CO120" s="250"/>
      <c r="CP120" s="250"/>
      <c r="CQ120" s="250"/>
      <c r="CR120" s="250"/>
      <c r="CS120" s="250"/>
      <c r="CT120" s="250"/>
      <c r="CU120" s="250"/>
      <c r="CV120" s="250"/>
      <c r="CW120" s="250"/>
      <c r="CX120" s="250"/>
      <c r="CY120" s="250"/>
      <c r="CZ120" s="250"/>
      <c r="DA120" s="250"/>
      <c r="DB120" s="250"/>
      <c r="DC120" s="250"/>
      <c r="DD120" s="250"/>
      <c r="DE120" s="250"/>
      <c r="DF120" s="250"/>
      <c r="DG120" s="250"/>
      <c r="DH120" s="250"/>
      <c r="DI120" s="250"/>
      <c r="DJ120" s="250"/>
      <c r="DK120" s="250"/>
      <c r="DL120" s="250"/>
      <c r="DM120" s="250"/>
      <c r="DN120" s="250"/>
      <c r="DO120" s="250"/>
      <c r="DP120" s="250"/>
      <c r="DQ120" s="250"/>
      <c r="DR120" s="250"/>
      <c r="DS120" s="250"/>
      <c r="DT120" s="250"/>
      <c r="DU120" s="250"/>
      <c r="DV120" s="250"/>
      <c r="DW120" s="250"/>
      <c r="DX120" s="250"/>
      <c r="DY120" s="250"/>
      <c r="DZ120" s="250"/>
      <c r="EA120" s="250"/>
      <c r="EB120" s="250"/>
      <c r="EC120" s="250"/>
      <c r="ED120" s="250"/>
      <c r="EE120" s="250"/>
      <c r="EF120" s="250"/>
      <c r="EG120" s="250"/>
      <c r="EH120" s="250"/>
      <c r="EI120" s="250"/>
      <c r="EJ120" s="250"/>
      <c r="EK120" s="250"/>
      <c r="EL120" s="250"/>
      <c r="EM120" s="250"/>
      <c r="EN120" s="250"/>
      <c r="EO120" s="250"/>
      <c r="EP120" s="250"/>
      <c r="EQ120" s="250"/>
      <c r="ER120" s="250"/>
      <c r="ES120" s="250"/>
      <c r="ET120" s="250"/>
    </row>
    <row r="121" spans="1:150" s="98" customFormat="1" ht="40.5" outlineLevel="2" x14ac:dyDescent="0.25">
      <c r="A121" s="94"/>
      <c r="B121" s="95" t="s">
        <v>597</v>
      </c>
      <c r="C121" s="96">
        <f>SUM(D121:G121)</f>
        <v>5985.3</v>
      </c>
      <c r="D121" s="96">
        <f>SUM(D122:D123)</f>
        <v>5985.3</v>
      </c>
      <c r="E121" s="96">
        <f>SUM(E122:E123)</f>
        <v>0</v>
      </c>
      <c r="F121" s="96">
        <f>SUM(F122:F123)</f>
        <v>0</v>
      </c>
      <c r="G121" s="96">
        <f>SUM(G122:G123)</f>
        <v>0</v>
      </c>
      <c r="H121" s="96">
        <f t="shared" si="35"/>
        <v>0</v>
      </c>
      <c r="I121" s="97">
        <f>SUM(I122:I123)</f>
        <v>0</v>
      </c>
      <c r="J121" s="97">
        <v>0</v>
      </c>
      <c r="K121" s="97">
        <f>SUM(K122:K123)</f>
        <v>0</v>
      </c>
      <c r="L121" s="97">
        <f>SUM(L122:L123)</f>
        <v>0</v>
      </c>
      <c r="M121" s="97">
        <f t="shared" si="33"/>
        <v>0</v>
      </c>
      <c r="N121" s="16">
        <f t="shared" si="33"/>
        <v>0</v>
      </c>
      <c r="O121" s="16" t="str">
        <f t="shared" si="33"/>
        <v>-</v>
      </c>
      <c r="P121" s="16" t="str">
        <f t="shared" si="33"/>
        <v>-</v>
      </c>
      <c r="Q121" s="95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4"/>
      <c r="AP121" s="254"/>
      <c r="AQ121" s="254"/>
      <c r="AR121" s="254"/>
      <c r="AS121" s="254"/>
      <c r="AT121" s="254"/>
      <c r="AU121" s="254"/>
      <c r="AV121" s="254"/>
      <c r="AW121" s="254"/>
      <c r="AX121" s="254"/>
      <c r="AY121" s="254"/>
      <c r="AZ121" s="254"/>
      <c r="BA121" s="254"/>
      <c r="BB121" s="254"/>
      <c r="BC121" s="254"/>
      <c r="BD121" s="254"/>
      <c r="BE121" s="254"/>
      <c r="BF121" s="254"/>
      <c r="BG121" s="254"/>
      <c r="BH121" s="254"/>
      <c r="BI121" s="254"/>
      <c r="BJ121" s="254"/>
      <c r="BK121" s="254"/>
      <c r="BL121" s="254"/>
      <c r="BM121" s="254"/>
      <c r="BN121" s="254"/>
      <c r="BO121" s="254"/>
      <c r="BP121" s="254"/>
      <c r="BQ121" s="254"/>
      <c r="BR121" s="254"/>
      <c r="BS121" s="254"/>
      <c r="BT121" s="254"/>
      <c r="BU121" s="254"/>
      <c r="BV121" s="254"/>
      <c r="BW121" s="254"/>
      <c r="BX121" s="254"/>
      <c r="BY121" s="254"/>
      <c r="BZ121" s="254"/>
      <c r="CA121" s="254"/>
      <c r="CB121" s="254"/>
      <c r="CC121" s="254"/>
      <c r="CD121" s="254"/>
      <c r="CE121" s="254"/>
      <c r="CF121" s="254"/>
      <c r="CG121" s="254"/>
      <c r="CH121" s="254"/>
      <c r="CI121" s="254"/>
      <c r="CJ121" s="254"/>
      <c r="CK121" s="254"/>
      <c r="CL121" s="254"/>
      <c r="CM121" s="254"/>
      <c r="CN121" s="254"/>
      <c r="CO121" s="254"/>
      <c r="CP121" s="254"/>
      <c r="CQ121" s="254"/>
      <c r="CR121" s="254"/>
      <c r="CS121" s="254"/>
      <c r="CT121" s="254"/>
      <c r="CU121" s="254"/>
      <c r="CV121" s="254"/>
      <c r="CW121" s="254"/>
      <c r="CX121" s="254"/>
      <c r="CY121" s="254"/>
      <c r="CZ121" s="254"/>
      <c r="DA121" s="254"/>
      <c r="DB121" s="254"/>
      <c r="DC121" s="254"/>
      <c r="DD121" s="254"/>
      <c r="DE121" s="254"/>
      <c r="DF121" s="254"/>
      <c r="DG121" s="254"/>
      <c r="DH121" s="254"/>
      <c r="DI121" s="254"/>
      <c r="DJ121" s="254"/>
      <c r="DK121" s="254"/>
      <c r="DL121" s="254"/>
      <c r="DM121" s="254"/>
      <c r="DN121" s="254"/>
      <c r="DO121" s="254"/>
      <c r="DP121" s="254"/>
      <c r="DQ121" s="254"/>
      <c r="DR121" s="254"/>
      <c r="DS121" s="254"/>
      <c r="DT121" s="254"/>
      <c r="DU121" s="254"/>
      <c r="DV121" s="254"/>
      <c r="DW121" s="254"/>
      <c r="DX121" s="254"/>
      <c r="DY121" s="254"/>
      <c r="DZ121" s="254"/>
      <c r="EA121" s="254"/>
      <c r="EB121" s="254"/>
      <c r="EC121" s="254"/>
      <c r="ED121" s="254"/>
      <c r="EE121" s="254"/>
      <c r="EF121" s="254"/>
      <c r="EG121" s="254"/>
      <c r="EH121" s="254"/>
      <c r="EI121" s="254"/>
      <c r="EJ121" s="254"/>
      <c r="EK121" s="254"/>
      <c r="EL121" s="254"/>
      <c r="EM121" s="254"/>
      <c r="EN121" s="254"/>
      <c r="EO121" s="254"/>
      <c r="EP121" s="254"/>
      <c r="EQ121" s="254"/>
      <c r="ER121" s="254"/>
      <c r="ES121" s="254"/>
      <c r="ET121" s="254"/>
    </row>
    <row r="122" spans="1:150" s="98" customFormat="1" ht="67.5" outlineLevel="2" x14ac:dyDescent="0.25">
      <c r="A122" s="99"/>
      <c r="B122" s="28" t="s">
        <v>375</v>
      </c>
      <c r="C122" s="100">
        <f>SUM(D122:G122)</f>
        <v>1263.3</v>
      </c>
      <c r="D122" s="9">
        <v>1263.3</v>
      </c>
      <c r="E122" s="100">
        <v>0</v>
      </c>
      <c r="F122" s="100">
        <v>0</v>
      </c>
      <c r="G122" s="100">
        <v>0</v>
      </c>
      <c r="H122" s="100">
        <f>SUM(I122:L122)</f>
        <v>0</v>
      </c>
      <c r="I122" s="100">
        <v>0</v>
      </c>
      <c r="J122" s="83">
        <v>0</v>
      </c>
      <c r="K122" s="100">
        <v>0</v>
      </c>
      <c r="L122" s="100">
        <v>0</v>
      </c>
      <c r="M122" s="100">
        <f t="shared" si="33"/>
        <v>0</v>
      </c>
      <c r="N122" s="83">
        <f t="shared" si="33"/>
        <v>0</v>
      </c>
      <c r="O122" s="75" t="str">
        <f t="shared" si="33"/>
        <v>-</v>
      </c>
      <c r="P122" s="75" t="str">
        <f t="shared" si="33"/>
        <v>-</v>
      </c>
      <c r="Q122" s="178" t="s">
        <v>781</v>
      </c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  <c r="AN122" s="254"/>
      <c r="AO122" s="254"/>
      <c r="AP122" s="254"/>
      <c r="AQ122" s="254"/>
      <c r="AR122" s="254"/>
      <c r="AS122" s="254"/>
      <c r="AT122" s="254"/>
      <c r="AU122" s="254"/>
      <c r="AV122" s="254"/>
      <c r="AW122" s="254"/>
      <c r="AX122" s="254"/>
      <c r="AY122" s="254"/>
      <c r="AZ122" s="254"/>
      <c r="BA122" s="254"/>
      <c r="BB122" s="254"/>
      <c r="BC122" s="254"/>
      <c r="BD122" s="254"/>
      <c r="BE122" s="254"/>
      <c r="BF122" s="254"/>
      <c r="BG122" s="254"/>
      <c r="BH122" s="254"/>
      <c r="BI122" s="254"/>
      <c r="BJ122" s="254"/>
      <c r="BK122" s="254"/>
      <c r="BL122" s="254"/>
      <c r="BM122" s="254"/>
      <c r="BN122" s="254"/>
      <c r="BO122" s="254"/>
      <c r="BP122" s="254"/>
      <c r="BQ122" s="254"/>
      <c r="BR122" s="254"/>
      <c r="BS122" s="254"/>
      <c r="BT122" s="254"/>
      <c r="BU122" s="254"/>
      <c r="BV122" s="254"/>
      <c r="BW122" s="254"/>
      <c r="BX122" s="254"/>
      <c r="BY122" s="254"/>
      <c r="BZ122" s="254"/>
      <c r="CA122" s="254"/>
      <c r="CB122" s="254"/>
      <c r="CC122" s="254"/>
      <c r="CD122" s="254"/>
      <c r="CE122" s="254"/>
      <c r="CF122" s="254"/>
      <c r="CG122" s="254"/>
      <c r="CH122" s="254"/>
      <c r="CI122" s="254"/>
      <c r="CJ122" s="254"/>
      <c r="CK122" s="254"/>
      <c r="CL122" s="254"/>
      <c r="CM122" s="254"/>
      <c r="CN122" s="254"/>
      <c r="CO122" s="254"/>
      <c r="CP122" s="254"/>
      <c r="CQ122" s="254"/>
      <c r="CR122" s="254"/>
      <c r="CS122" s="254"/>
      <c r="CT122" s="254"/>
      <c r="CU122" s="254"/>
      <c r="CV122" s="254"/>
      <c r="CW122" s="254"/>
      <c r="CX122" s="254"/>
      <c r="CY122" s="254"/>
      <c r="CZ122" s="254"/>
      <c r="DA122" s="254"/>
      <c r="DB122" s="254"/>
      <c r="DC122" s="254"/>
      <c r="DD122" s="254"/>
      <c r="DE122" s="254"/>
      <c r="DF122" s="254"/>
      <c r="DG122" s="254"/>
      <c r="DH122" s="254"/>
      <c r="DI122" s="254"/>
      <c r="DJ122" s="254"/>
      <c r="DK122" s="254"/>
      <c r="DL122" s="254"/>
      <c r="DM122" s="254"/>
      <c r="DN122" s="254"/>
      <c r="DO122" s="254"/>
      <c r="DP122" s="254"/>
      <c r="DQ122" s="254"/>
      <c r="DR122" s="254"/>
      <c r="DS122" s="254"/>
      <c r="DT122" s="254"/>
      <c r="DU122" s="254"/>
      <c r="DV122" s="254"/>
      <c r="DW122" s="254"/>
      <c r="DX122" s="254"/>
      <c r="DY122" s="254"/>
      <c r="DZ122" s="254"/>
      <c r="EA122" s="254"/>
      <c r="EB122" s="254"/>
      <c r="EC122" s="254"/>
      <c r="ED122" s="254"/>
      <c r="EE122" s="254"/>
      <c r="EF122" s="254"/>
      <c r="EG122" s="254"/>
      <c r="EH122" s="254"/>
      <c r="EI122" s="254"/>
      <c r="EJ122" s="254"/>
      <c r="EK122" s="254"/>
      <c r="EL122" s="254"/>
      <c r="EM122" s="254"/>
      <c r="EN122" s="254"/>
      <c r="EO122" s="254"/>
      <c r="EP122" s="254"/>
      <c r="EQ122" s="254"/>
      <c r="ER122" s="254"/>
      <c r="ES122" s="254"/>
      <c r="ET122" s="254"/>
    </row>
    <row r="123" spans="1:150" s="98" customFormat="1" ht="54" outlineLevel="2" x14ac:dyDescent="0.25">
      <c r="A123" s="99"/>
      <c r="B123" s="28" t="s">
        <v>376</v>
      </c>
      <c r="C123" s="100">
        <f>SUM(D123:G123)</f>
        <v>4722</v>
      </c>
      <c r="D123" s="9">
        <v>4722</v>
      </c>
      <c r="E123" s="100">
        <v>0</v>
      </c>
      <c r="F123" s="100">
        <v>0</v>
      </c>
      <c r="G123" s="100">
        <v>0</v>
      </c>
      <c r="H123" s="100">
        <f>SUM(I123:L123)</f>
        <v>0</v>
      </c>
      <c r="I123" s="100">
        <v>0</v>
      </c>
      <c r="J123" s="83">
        <v>0</v>
      </c>
      <c r="K123" s="100">
        <v>0</v>
      </c>
      <c r="L123" s="100">
        <v>0</v>
      </c>
      <c r="M123" s="100">
        <f t="shared" si="33"/>
        <v>0</v>
      </c>
      <c r="N123" s="83">
        <f t="shared" si="33"/>
        <v>0</v>
      </c>
      <c r="O123" s="75" t="str">
        <f t="shared" si="33"/>
        <v>-</v>
      </c>
      <c r="P123" s="75" t="str">
        <f t="shared" si="33"/>
        <v>-</v>
      </c>
      <c r="Q123" s="178" t="s">
        <v>378</v>
      </c>
      <c r="R123" s="254"/>
      <c r="S123" s="254"/>
      <c r="T123" s="254"/>
      <c r="U123" s="254"/>
      <c r="V123" s="254"/>
      <c r="W123" s="254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  <c r="AQ123" s="254"/>
      <c r="AR123" s="254"/>
      <c r="AS123" s="254"/>
      <c r="AT123" s="254"/>
      <c r="AU123" s="254"/>
      <c r="AV123" s="254"/>
      <c r="AW123" s="254"/>
      <c r="AX123" s="254"/>
      <c r="AY123" s="254"/>
      <c r="AZ123" s="254"/>
      <c r="BA123" s="254"/>
      <c r="BB123" s="254"/>
      <c r="BC123" s="254"/>
      <c r="BD123" s="254"/>
      <c r="BE123" s="254"/>
      <c r="BF123" s="254"/>
      <c r="BG123" s="254"/>
      <c r="BH123" s="254"/>
      <c r="BI123" s="254"/>
      <c r="BJ123" s="254"/>
      <c r="BK123" s="254"/>
      <c r="BL123" s="254"/>
      <c r="BM123" s="254"/>
      <c r="BN123" s="254"/>
      <c r="BO123" s="254"/>
      <c r="BP123" s="254"/>
      <c r="BQ123" s="254"/>
      <c r="BR123" s="254"/>
      <c r="BS123" s="254"/>
      <c r="BT123" s="254"/>
      <c r="BU123" s="254"/>
      <c r="BV123" s="254"/>
      <c r="BW123" s="254"/>
      <c r="BX123" s="254"/>
      <c r="BY123" s="254"/>
      <c r="BZ123" s="254"/>
      <c r="CA123" s="254"/>
      <c r="CB123" s="254"/>
      <c r="CC123" s="254"/>
      <c r="CD123" s="254"/>
      <c r="CE123" s="254"/>
      <c r="CF123" s="254"/>
      <c r="CG123" s="254"/>
      <c r="CH123" s="254"/>
      <c r="CI123" s="254"/>
      <c r="CJ123" s="254"/>
      <c r="CK123" s="254"/>
      <c r="CL123" s="254"/>
      <c r="CM123" s="254"/>
      <c r="CN123" s="254"/>
      <c r="CO123" s="254"/>
      <c r="CP123" s="254"/>
      <c r="CQ123" s="254"/>
      <c r="CR123" s="254"/>
      <c r="CS123" s="254"/>
      <c r="CT123" s="254"/>
      <c r="CU123" s="254"/>
      <c r="CV123" s="254"/>
      <c r="CW123" s="254"/>
      <c r="CX123" s="254"/>
      <c r="CY123" s="254"/>
      <c r="CZ123" s="254"/>
      <c r="DA123" s="254"/>
      <c r="DB123" s="254"/>
      <c r="DC123" s="254"/>
      <c r="DD123" s="254"/>
      <c r="DE123" s="254"/>
      <c r="DF123" s="254"/>
      <c r="DG123" s="254"/>
      <c r="DH123" s="254"/>
      <c r="DI123" s="254"/>
      <c r="DJ123" s="254"/>
      <c r="DK123" s="254"/>
      <c r="DL123" s="254"/>
      <c r="DM123" s="254"/>
      <c r="DN123" s="254"/>
      <c r="DO123" s="254"/>
      <c r="DP123" s="254"/>
      <c r="DQ123" s="254"/>
      <c r="DR123" s="254"/>
      <c r="DS123" s="254"/>
      <c r="DT123" s="254"/>
      <c r="DU123" s="254"/>
      <c r="DV123" s="254"/>
      <c r="DW123" s="254"/>
      <c r="DX123" s="254"/>
      <c r="DY123" s="254"/>
      <c r="DZ123" s="254"/>
      <c r="EA123" s="254"/>
      <c r="EB123" s="254"/>
      <c r="EC123" s="254"/>
      <c r="ED123" s="254"/>
      <c r="EE123" s="254"/>
      <c r="EF123" s="254"/>
      <c r="EG123" s="254"/>
      <c r="EH123" s="254"/>
      <c r="EI123" s="254"/>
      <c r="EJ123" s="254"/>
      <c r="EK123" s="254"/>
      <c r="EL123" s="254"/>
      <c r="EM123" s="254"/>
      <c r="EN123" s="254"/>
      <c r="EO123" s="254"/>
      <c r="EP123" s="254"/>
      <c r="EQ123" s="254"/>
      <c r="ER123" s="254"/>
      <c r="ES123" s="254"/>
      <c r="ET123" s="254"/>
    </row>
    <row r="124" spans="1:150" s="102" customFormat="1" ht="40.5" outlineLevel="2" x14ac:dyDescent="0.25">
      <c r="A124" s="94"/>
      <c r="B124" s="95" t="s">
        <v>598</v>
      </c>
      <c r="C124" s="96">
        <f>SUM(D124:F124)</f>
        <v>2478</v>
      </c>
      <c r="D124" s="101">
        <v>2478</v>
      </c>
      <c r="E124" s="96"/>
      <c r="F124" s="96">
        <v>0</v>
      </c>
      <c r="G124" s="96" t="e">
        <f>#REF!</f>
        <v>#REF!</v>
      </c>
      <c r="H124" s="96">
        <f>SUM(I124:K124)</f>
        <v>0</v>
      </c>
      <c r="I124" s="97">
        <v>0</v>
      </c>
      <c r="J124" s="97">
        <v>0</v>
      </c>
      <c r="K124" s="97">
        <v>0</v>
      </c>
      <c r="L124" s="97" t="e">
        <f>#REF!</f>
        <v>#REF!</v>
      </c>
      <c r="M124" s="97">
        <f t="shared" si="33"/>
        <v>0</v>
      </c>
      <c r="N124" s="16">
        <f>IFERROR(I124/D124*100,"-")</f>
        <v>0</v>
      </c>
      <c r="O124" s="16" t="str">
        <f>IFERROR(J124/E124*100,"-")</f>
        <v>-</v>
      </c>
      <c r="P124" s="16" t="str">
        <f>IFERROR(K124/F124*100,"-")</f>
        <v>-</v>
      </c>
      <c r="Q124" s="95" t="s">
        <v>797</v>
      </c>
      <c r="R124" s="255"/>
      <c r="S124" s="255"/>
      <c r="T124" s="255"/>
      <c r="U124" s="255"/>
      <c r="V124" s="255"/>
      <c r="W124" s="255"/>
      <c r="X124" s="255"/>
      <c r="Y124" s="255"/>
      <c r="Z124" s="255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  <c r="AN124" s="255"/>
      <c r="AO124" s="255"/>
      <c r="AP124" s="255"/>
      <c r="AQ124" s="255"/>
      <c r="AR124" s="255"/>
      <c r="AS124" s="255"/>
      <c r="AT124" s="255"/>
      <c r="AU124" s="255"/>
      <c r="AV124" s="255"/>
      <c r="AW124" s="255"/>
      <c r="AX124" s="255"/>
      <c r="AY124" s="255"/>
      <c r="AZ124" s="255"/>
      <c r="BA124" s="255"/>
      <c r="BB124" s="255"/>
      <c r="BC124" s="255"/>
      <c r="BD124" s="255"/>
      <c r="BE124" s="255"/>
      <c r="BF124" s="255"/>
      <c r="BG124" s="255"/>
      <c r="BH124" s="255"/>
      <c r="BI124" s="255"/>
      <c r="BJ124" s="255"/>
      <c r="BK124" s="255"/>
      <c r="BL124" s="255"/>
      <c r="BM124" s="255"/>
      <c r="BN124" s="255"/>
      <c r="BO124" s="255"/>
      <c r="BP124" s="255"/>
      <c r="BQ124" s="255"/>
      <c r="BR124" s="255"/>
      <c r="BS124" s="255"/>
      <c r="BT124" s="255"/>
      <c r="BU124" s="255"/>
      <c r="BV124" s="255"/>
      <c r="BW124" s="255"/>
      <c r="BX124" s="255"/>
      <c r="BY124" s="255"/>
      <c r="BZ124" s="255"/>
      <c r="CA124" s="255"/>
      <c r="CB124" s="255"/>
      <c r="CC124" s="255"/>
      <c r="CD124" s="255"/>
      <c r="CE124" s="255"/>
      <c r="CF124" s="255"/>
      <c r="CG124" s="255"/>
      <c r="CH124" s="255"/>
      <c r="CI124" s="255"/>
      <c r="CJ124" s="255"/>
      <c r="CK124" s="255"/>
      <c r="CL124" s="255"/>
      <c r="CM124" s="255"/>
      <c r="CN124" s="255"/>
      <c r="CO124" s="255"/>
      <c r="CP124" s="255"/>
      <c r="CQ124" s="255"/>
      <c r="CR124" s="255"/>
      <c r="CS124" s="255"/>
      <c r="CT124" s="255"/>
      <c r="CU124" s="255"/>
      <c r="CV124" s="255"/>
      <c r="CW124" s="255"/>
      <c r="CX124" s="255"/>
      <c r="CY124" s="255"/>
      <c r="CZ124" s="255"/>
      <c r="DA124" s="255"/>
      <c r="DB124" s="255"/>
      <c r="DC124" s="255"/>
      <c r="DD124" s="255"/>
      <c r="DE124" s="255"/>
      <c r="DF124" s="255"/>
      <c r="DG124" s="255"/>
      <c r="DH124" s="255"/>
      <c r="DI124" s="255"/>
      <c r="DJ124" s="255"/>
      <c r="DK124" s="255"/>
      <c r="DL124" s="255"/>
      <c r="DM124" s="255"/>
      <c r="DN124" s="255"/>
      <c r="DO124" s="255"/>
      <c r="DP124" s="255"/>
      <c r="DQ124" s="255"/>
      <c r="DR124" s="255"/>
      <c r="DS124" s="255"/>
      <c r="DT124" s="255"/>
      <c r="DU124" s="255"/>
      <c r="DV124" s="255"/>
      <c r="DW124" s="255"/>
      <c r="DX124" s="255"/>
      <c r="DY124" s="255"/>
      <c r="DZ124" s="255"/>
      <c r="EA124" s="255"/>
      <c r="EB124" s="255"/>
      <c r="EC124" s="255"/>
      <c r="ED124" s="255"/>
      <c r="EE124" s="255"/>
      <c r="EF124" s="255"/>
      <c r="EG124" s="255"/>
      <c r="EH124" s="255"/>
      <c r="EI124" s="255"/>
      <c r="EJ124" s="255"/>
      <c r="EK124" s="255"/>
      <c r="EL124" s="255"/>
      <c r="EM124" s="255"/>
      <c r="EN124" s="255"/>
      <c r="EO124" s="255"/>
      <c r="EP124" s="255"/>
      <c r="EQ124" s="255"/>
      <c r="ER124" s="255"/>
      <c r="ES124" s="255"/>
      <c r="ET124" s="255"/>
    </row>
    <row r="125" spans="1:150" x14ac:dyDescent="0.25">
      <c r="Q125" s="267"/>
    </row>
    <row r="126" spans="1:150" s="224" customFormat="1" ht="29.25" customHeight="1" x14ac:dyDescent="0.25">
      <c r="A126" s="322" t="s">
        <v>208</v>
      </c>
      <c r="B126" s="322"/>
      <c r="C126" s="322"/>
      <c r="D126" s="322"/>
      <c r="E126" s="261" t="s">
        <v>933</v>
      </c>
      <c r="F126" s="261"/>
      <c r="G126" s="261"/>
      <c r="H126" s="261"/>
      <c r="I126" s="322" t="s">
        <v>600</v>
      </c>
      <c r="J126" s="322"/>
      <c r="K126" s="261"/>
      <c r="L126" s="261"/>
      <c r="M126" s="261"/>
      <c r="N126" s="261"/>
      <c r="O126" s="261"/>
      <c r="P126" s="261"/>
      <c r="Q126" s="268"/>
      <c r="R126" s="256"/>
      <c r="S126" s="256"/>
      <c r="T126" s="256"/>
      <c r="U126" s="256"/>
      <c r="V126" s="256"/>
      <c r="W126" s="256"/>
      <c r="X126" s="256"/>
      <c r="Y126" s="256"/>
      <c r="Z126" s="256"/>
      <c r="AA126" s="256"/>
      <c r="AB126" s="256"/>
      <c r="AC126" s="256"/>
      <c r="AD126" s="256"/>
      <c r="AE126" s="256"/>
      <c r="AF126" s="256"/>
      <c r="AG126" s="256"/>
      <c r="AH126" s="256"/>
      <c r="AI126" s="256"/>
      <c r="AJ126" s="256"/>
      <c r="AK126" s="256"/>
      <c r="AL126" s="256"/>
      <c r="AM126" s="256"/>
      <c r="AN126" s="256"/>
      <c r="AO126" s="256"/>
      <c r="AP126" s="256"/>
      <c r="AQ126" s="256"/>
      <c r="AR126" s="256"/>
      <c r="AS126" s="256"/>
      <c r="AT126" s="256"/>
      <c r="AU126" s="256"/>
      <c r="AV126" s="256"/>
      <c r="AW126" s="256"/>
      <c r="AX126" s="256"/>
      <c r="AY126" s="256"/>
      <c r="AZ126" s="256"/>
      <c r="BA126" s="256"/>
      <c r="BB126" s="256"/>
      <c r="BC126" s="256"/>
      <c r="BD126" s="256"/>
      <c r="BE126" s="256"/>
      <c r="BF126" s="256"/>
      <c r="BG126" s="256"/>
      <c r="BH126" s="256"/>
      <c r="BI126" s="256"/>
      <c r="BJ126" s="256"/>
      <c r="BK126" s="256"/>
      <c r="BL126" s="256"/>
      <c r="BM126" s="256"/>
      <c r="BN126" s="256"/>
      <c r="BO126" s="256"/>
      <c r="BP126" s="256"/>
      <c r="BQ126" s="256"/>
      <c r="BR126" s="256"/>
      <c r="BS126" s="256"/>
      <c r="BT126" s="256"/>
      <c r="BU126" s="256"/>
      <c r="BV126" s="256"/>
      <c r="BW126" s="256"/>
      <c r="BX126" s="256"/>
      <c r="BY126" s="256"/>
      <c r="BZ126" s="256"/>
      <c r="CA126" s="256"/>
      <c r="CB126" s="256"/>
      <c r="CC126" s="256"/>
      <c r="CD126" s="256"/>
      <c r="CE126" s="256"/>
      <c r="CF126" s="256"/>
      <c r="CG126" s="256"/>
      <c r="CH126" s="256"/>
      <c r="CI126" s="256"/>
      <c r="CJ126" s="256"/>
      <c r="CK126" s="256"/>
      <c r="CL126" s="256"/>
      <c r="CM126" s="256"/>
      <c r="CN126" s="256"/>
      <c r="CO126" s="256"/>
      <c r="CP126" s="256"/>
      <c r="CQ126" s="256"/>
      <c r="CR126" s="256"/>
      <c r="CS126" s="256"/>
      <c r="CT126" s="256"/>
      <c r="CU126" s="256"/>
      <c r="CV126" s="256"/>
      <c r="CW126" s="256"/>
      <c r="CX126" s="256"/>
      <c r="CY126" s="256"/>
      <c r="CZ126" s="256"/>
      <c r="DA126" s="256"/>
      <c r="DB126" s="256"/>
      <c r="DC126" s="256"/>
      <c r="DD126" s="256"/>
      <c r="DE126" s="256"/>
      <c r="DF126" s="256"/>
      <c r="DG126" s="256"/>
      <c r="DH126" s="256"/>
      <c r="DI126" s="256"/>
      <c r="DJ126" s="256"/>
      <c r="DK126" s="256"/>
      <c r="DL126" s="256"/>
      <c r="DM126" s="256"/>
      <c r="DN126" s="256"/>
      <c r="DO126" s="256"/>
      <c r="DP126" s="256"/>
      <c r="DQ126" s="256"/>
      <c r="DR126" s="256"/>
      <c r="DS126" s="256"/>
      <c r="DT126" s="256"/>
      <c r="DU126" s="256"/>
      <c r="DV126" s="256"/>
      <c r="DW126" s="256"/>
      <c r="DX126" s="256"/>
      <c r="DY126" s="256"/>
      <c r="DZ126" s="256"/>
      <c r="EA126" s="256"/>
      <c r="EB126" s="256"/>
      <c r="EC126" s="256"/>
      <c r="ED126" s="256"/>
      <c r="EE126" s="256"/>
      <c r="EF126" s="256"/>
      <c r="EG126" s="256"/>
      <c r="EH126" s="256"/>
      <c r="EI126" s="256"/>
      <c r="EJ126" s="256"/>
      <c r="EK126" s="256"/>
      <c r="EL126" s="256"/>
      <c r="EM126" s="256"/>
      <c r="EN126" s="256"/>
      <c r="EO126" s="256"/>
      <c r="EP126" s="256"/>
      <c r="EQ126" s="256"/>
      <c r="ER126" s="256"/>
      <c r="ES126" s="256"/>
      <c r="ET126" s="256"/>
    </row>
    <row r="127" spans="1:150" s="90" customFormat="1" hidden="1" x14ac:dyDescent="0.25">
      <c r="A127" s="207"/>
      <c r="B127" s="209"/>
      <c r="C127" s="207"/>
      <c r="D127" s="207"/>
      <c r="E127" s="207"/>
      <c r="F127" s="207"/>
      <c r="G127" s="207"/>
      <c r="H127" s="207"/>
      <c r="I127" s="207"/>
      <c r="J127" s="207"/>
      <c r="K127" s="207"/>
      <c r="L127" s="207"/>
      <c r="M127" s="207"/>
      <c r="N127" s="207"/>
      <c r="O127" s="207"/>
      <c r="P127" s="207"/>
      <c r="Q127" s="269"/>
      <c r="R127" s="254"/>
      <c r="S127" s="254"/>
      <c r="T127" s="254"/>
      <c r="U127" s="254"/>
      <c r="V127" s="254"/>
      <c r="W127" s="254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  <c r="AN127" s="254"/>
      <c r="AO127" s="254"/>
      <c r="AP127" s="254"/>
      <c r="AQ127" s="254"/>
      <c r="AR127" s="254"/>
      <c r="AS127" s="254"/>
      <c r="AT127" s="254"/>
      <c r="AU127" s="254"/>
      <c r="AV127" s="254"/>
      <c r="AW127" s="254"/>
      <c r="AX127" s="254"/>
      <c r="AY127" s="254"/>
      <c r="AZ127" s="254"/>
      <c r="BA127" s="254"/>
      <c r="BB127" s="254"/>
      <c r="BC127" s="254"/>
      <c r="BD127" s="254"/>
      <c r="BE127" s="254"/>
      <c r="BF127" s="254"/>
      <c r="BG127" s="254"/>
      <c r="BH127" s="254"/>
      <c r="BI127" s="254"/>
      <c r="BJ127" s="254"/>
      <c r="BK127" s="254"/>
      <c r="BL127" s="254"/>
      <c r="BM127" s="254"/>
      <c r="BN127" s="254"/>
      <c r="BO127" s="254"/>
      <c r="BP127" s="254"/>
      <c r="BQ127" s="254"/>
      <c r="BR127" s="254"/>
      <c r="BS127" s="254"/>
      <c r="BT127" s="254"/>
      <c r="BU127" s="254"/>
      <c r="BV127" s="254"/>
      <c r="BW127" s="254"/>
      <c r="BX127" s="254"/>
      <c r="BY127" s="254"/>
      <c r="BZ127" s="254"/>
      <c r="CA127" s="254"/>
      <c r="CB127" s="254"/>
      <c r="CC127" s="254"/>
      <c r="CD127" s="254"/>
      <c r="CE127" s="254"/>
      <c r="CF127" s="254"/>
      <c r="CG127" s="254"/>
      <c r="CH127" s="254"/>
      <c r="CI127" s="254"/>
      <c r="CJ127" s="254"/>
      <c r="CK127" s="254"/>
      <c r="CL127" s="254"/>
      <c r="CM127" s="254"/>
      <c r="CN127" s="254"/>
      <c r="CO127" s="254"/>
      <c r="CP127" s="254"/>
      <c r="CQ127" s="254"/>
      <c r="CR127" s="254"/>
      <c r="CS127" s="254"/>
      <c r="CT127" s="254"/>
      <c r="CU127" s="254"/>
      <c r="CV127" s="254"/>
      <c r="CW127" s="254"/>
      <c r="CX127" s="254"/>
      <c r="CY127" s="254"/>
      <c r="CZ127" s="254"/>
      <c r="DA127" s="254"/>
      <c r="DB127" s="254"/>
      <c r="DC127" s="254"/>
      <c r="DD127" s="254"/>
      <c r="DE127" s="254"/>
      <c r="DF127" s="254"/>
      <c r="DG127" s="254"/>
      <c r="DH127" s="254"/>
      <c r="DI127" s="254"/>
      <c r="DJ127" s="254"/>
      <c r="DK127" s="254"/>
      <c r="DL127" s="254"/>
      <c r="DM127" s="254"/>
      <c r="DN127" s="254"/>
      <c r="DO127" s="254"/>
      <c r="DP127" s="254"/>
      <c r="DQ127" s="254"/>
      <c r="DR127" s="254"/>
      <c r="DS127" s="254"/>
      <c r="DT127" s="254"/>
      <c r="DU127" s="254"/>
      <c r="DV127" s="254"/>
      <c r="DW127" s="254"/>
      <c r="DX127" s="254"/>
      <c r="DY127" s="254"/>
      <c r="DZ127" s="254"/>
      <c r="EA127" s="254"/>
      <c r="EB127" s="254"/>
      <c r="EC127" s="254"/>
      <c r="ED127" s="254"/>
      <c r="EE127" s="254"/>
      <c r="EF127" s="254"/>
      <c r="EG127" s="254"/>
      <c r="EH127" s="254"/>
      <c r="EI127" s="254"/>
      <c r="EJ127" s="254"/>
      <c r="EK127" s="254"/>
      <c r="EL127" s="254"/>
      <c r="EM127" s="254"/>
      <c r="EN127" s="254"/>
      <c r="EO127" s="254"/>
      <c r="EP127" s="254"/>
      <c r="EQ127" s="254"/>
      <c r="ER127" s="254"/>
      <c r="ES127" s="254"/>
      <c r="ET127" s="254"/>
    </row>
    <row r="128" spans="1:150" s="90" customFormat="1" ht="8.25" customHeight="1" x14ac:dyDescent="0.25">
      <c r="A128" s="207"/>
      <c r="B128" s="209"/>
      <c r="C128" s="207"/>
      <c r="D128" s="207"/>
      <c r="E128" s="207"/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69"/>
      <c r="R128" s="254"/>
      <c r="S128" s="254"/>
      <c r="T128" s="254"/>
      <c r="U128" s="254"/>
      <c r="V128" s="254"/>
      <c r="W128" s="254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4"/>
      <c r="AP128" s="254"/>
      <c r="AQ128" s="254"/>
      <c r="AR128" s="254"/>
      <c r="AS128" s="254"/>
      <c r="AT128" s="254"/>
      <c r="AU128" s="254"/>
      <c r="AV128" s="254"/>
      <c r="AW128" s="254"/>
      <c r="AX128" s="254"/>
      <c r="AY128" s="254"/>
      <c r="AZ128" s="254"/>
      <c r="BA128" s="254"/>
      <c r="BB128" s="254"/>
      <c r="BC128" s="254"/>
      <c r="BD128" s="254"/>
      <c r="BE128" s="254"/>
      <c r="BF128" s="254"/>
      <c r="BG128" s="254"/>
      <c r="BH128" s="254"/>
      <c r="BI128" s="254"/>
      <c r="BJ128" s="254"/>
      <c r="BK128" s="254"/>
      <c r="BL128" s="254"/>
      <c r="BM128" s="254"/>
      <c r="BN128" s="254"/>
      <c r="BO128" s="254"/>
      <c r="BP128" s="254"/>
      <c r="BQ128" s="254"/>
      <c r="BR128" s="254"/>
      <c r="BS128" s="254"/>
      <c r="BT128" s="254"/>
      <c r="BU128" s="254"/>
      <c r="BV128" s="254"/>
      <c r="BW128" s="254"/>
      <c r="BX128" s="254"/>
      <c r="BY128" s="254"/>
      <c r="BZ128" s="254"/>
      <c r="CA128" s="254"/>
      <c r="CB128" s="254"/>
      <c r="CC128" s="254"/>
      <c r="CD128" s="254"/>
      <c r="CE128" s="254"/>
      <c r="CF128" s="254"/>
      <c r="CG128" s="254"/>
      <c r="CH128" s="254"/>
      <c r="CI128" s="254"/>
      <c r="CJ128" s="254"/>
      <c r="CK128" s="254"/>
      <c r="CL128" s="254"/>
      <c r="CM128" s="254"/>
      <c r="CN128" s="254"/>
      <c r="CO128" s="254"/>
      <c r="CP128" s="254"/>
      <c r="CQ128" s="254"/>
      <c r="CR128" s="254"/>
      <c r="CS128" s="254"/>
      <c r="CT128" s="254"/>
      <c r="CU128" s="254"/>
      <c r="CV128" s="254"/>
      <c r="CW128" s="254"/>
      <c r="CX128" s="254"/>
      <c r="CY128" s="254"/>
      <c r="CZ128" s="254"/>
      <c r="DA128" s="254"/>
      <c r="DB128" s="254"/>
      <c r="DC128" s="254"/>
      <c r="DD128" s="254"/>
      <c r="DE128" s="254"/>
      <c r="DF128" s="254"/>
      <c r="DG128" s="254"/>
      <c r="DH128" s="254"/>
      <c r="DI128" s="254"/>
      <c r="DJ128" s="254"/>
      <c r="DK128" s="254"/>
      <c r="DL128" s="254"/>
      <c r="DM128" s="254"/>
      <c r="DN128" s="254"/>
      <c r="DO128" s="254"/>
      <c r="DP128" s="254"/>
      <c r="DQ128" s="254"/>
      <c r="DR128" s="254"/>
      <c r="DS128" s="254"/>
      <c r="DT128" s="254"/>
      <c r="DU128" s="254"/>
      <c r="DV128" s="254"/>
      <c r="DW128" s="254"/>
      <c r="DX128" s="254"/>
      <c r="DY128" s="254"/>
      <c r="DZ128" s="254"/>
      <c r="EA128" s="254"/>
      <c r="EB128" s="254"/>
      <c r="EC128" s="254"/>
      <c r="ED128" s="254"/>
      <c r="EE128" s="254"/>
      <c r="EF128" s="254"/>
      <c r="EG128" s="254"/>
      <c r="EH128" s="254"/>
      <c r="EI128" s="254"/>
      <c r="EJ128" s="254"/>
      <c r="EK128" s="254"/>
      <c r="EL128" s="254"/>
      <c r="EM128" s="254"/>
      <c r="EN128" s="254"/>
      <c r="EO128" s="254"/>
      <c r="EP128" s="254"/>
      <c r="EQ128" s="254"/>
      <c r="ER128" s="254"/>
      <c r="ES128" s="254"/>
      <c r="ET128" s="254"/>
    </row>
    <row r="129" spans="1:150" s="90" customFormat="1" x14ac:dyDescent="0.25">
      <c r="A129" s="209" t="s">
        <v>601</v>
      </c>
      <c r="B129" s="209"/>
      <c r="C129" s="207"/>
      <c r="D129" s="207"/>
      <c r="E129" s="207"/>
      <c r="F129" s="207"/>
      <c r="G129" s="207"/>
      <c r="H129" s="207"/>
      <c r="I129" s="207"/>
      <c r="J129" s="207"/>
      <c r="K129" s="207"/>
      <c r="L129" s="207"/>
      <c r="M129" s="207"/>
      <c r="N129" s="207"/>
      <c r="O129" s="207"/>
      <c r="P129" s="207"/>
      <c r="Q129" s="269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54"/>
      <c r="AT129" s="254"/>
      <c r="AU129" s="254"/>
      <c r="AV129" s="254"/>
      <c r="AW129" s="254"/>
      <c r="AX129" s="254"/>
      <c r="AY129" s="254"/>
      <c r="AZ129" s="254"/>
      <c r="BA129" s="254"/>
      <c r="BB129" s="254"/>
      <c r="BC129" s="254"/>
      <c r="BD129" s="254"/>
      <c r="BE129" s="254"/>
      <c r="BF129" s="254"/>
      <c r="BG129" s="254"/>
      <c r="BH129" s="254"/>
      <c r="BI129" s="254"/>
      <c r="BJ129" s="254"/>
      <c r="BK129" s="254"/>
      <c r="BL129" s="254"/>
      <c r="BM129" s="254"/>
      <c r="BN129" s="254"/>
      <c r="BO129" s="254"/>
      <c r="BP129" s="254"/>
      <c r="BQ129" s="254"/>
      <c r="BR129" s="254"/>
      <c r="BS129" s="254"/>
      <c r="BT129" s="254"/>
      <c r="BU129" s="254"/>
      <c r="BV129" s="254"/>
      <c r="BW129" s="254"/>
      <c r="BX129" s="254"/>
      <c r="BY129" s="254"/>
      <c r="BZ129" s="254"/>
      <c r="CA129" s="254"/>
      <c r="CB129" s="254"/>
      <c r="CC129" s="254"/>
      <c r="CD129" s="254"/>
      <c r="CE129" s="254"/>
      <c r="CF129" s="254"/>
      <c r="CG129" s="254"/>
      <c r="CH129" s="254"/>
      <c r="CI129" s="254"/>
      <c r="CJ129" s="254"/>
      <c r="CK129" s="254"/>
      <c r="CL129" s="254"/>
      <c r="CM129" s="254"/>
      <c r="CN129" s="254"/>
      <c r="CO129" s="254"/>
      <c r="CP129" s="254"/>
      <c r="CQ129" s="254"/>
      <c r="CR129" s="254"/>
      <c r="CS129" s="254"/>
      <c r="CT129" s="254"/>
      <c r="CU129" s="254"/>
      <c r="CV129" s="254"/>
      <c r="CW129" s="254"/>
      <c r="CX129" s="254"/>
      <c r="CY129" s="254"/>
      <c r="CZ129" s="254"/>
      <c r="DA129" s="254"/>
      <c r="DB129" s="254"/>
      <c r="DC129" s="254"/>
      <c r="DD129" s="254"/>
      <c r="DE129" s="254"/>
      <c r="DF129" s="254"/>
      <c r="DG129" s="254"/>
      <c r="DH129" s="254"/>
      <c r="DI129" s="254"/>
      <c r="DJ129" s="254"/>
      <c r="DK129" s="254"/>
      <c r="DL129" s="254"/>
      <c r="DM129" s="254"/>
      <c r="DN129" s="254"/>
      <c r="DO129" s="254"/>
      <c r="DP129" s="254"/>
      <c r="DQ129" s="254"/>
      <c r="DR129" s="254"/>
      <c r="DS129" s="254"/>
      <c r="DT129" s="254"/>
      <c r="DU129" s="254"/>
      <c r="DV129" s="254"/>
      <c r="DW129" s="254"/>
      <c r="DX129" s="254"/>
      <c r="DY129" s="254"/>
      <c r="DZ129" s="254"/>
      <c r="EA129" s="254"/>
      <c r="EB129" s="254"/>
      <c r="EC129" s="254"/>
      <c r="ED129" s="254"/>
      <c r="EE129" s="254"/>
      <c r="EF129" s="254"/>
      <c r="EG129" s="254"/>
      <c r="EH129" s="254"/>
      <c r="EI129" s="254"/>
      <c r="EJ129" s="254"/>
      <c r="EK129" s="254"/>
      <c r="EL129" s="254"/>
      <c r="EM129" s="254"/>
      <c r="EN129" s="254"/>
      <c r="EO129" s="254"/>
      <c r="EP129" s="254"/>
      <c r="EQ129" s="254"/>
      <c r="ER129" s="254"/>
      <c r="ES129" s="254"/>
      <c r="ET129" s="254"/>
    </row>
    <row r="130" spans="1:150" s="90" customFormat="1" x14ac:dyDescent="0.25">
      <c r="A130" s="207"/>
      <c r="B130" s="209"/>
      <c r="C130" s="207"/>
      <c r="D130" s="207"/>
      <c r="E130" s="207"/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69"/>
      <c r="R130" s="254"/>
      <c r="S130" s="254"/>
      <c r="T130" s="254"/>
      <c r="U130" s="254"/>
      <c r="V130" s="254"/>
      <c r="W130" s="254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  <c r="AQ130" s="254"/>
      <c r="AR130" s="254"/>
      <c r="AS130" s="254"/>
      <c r="AT130" s="254"/>
      <c r="AU130" s="254"/>
      <c r="AV130" s="254"/>
      <c r="AW130" s="254"/>
      <c r="AX130" s="254"/>
      <c r="AY130" s="254"/>
      <c r="AZ130" s="254"/>
      <c r="BA130" s="254"/>
      <c r="BB130" s="254"/>
      <c r="BC130" s="254"/>
      <c r="BD130" s="254"/>
      <c r="BE130" s="254"/>
      <c r="BF130" s="254"/>
      <c r="BG130" s="254"/>
      <c r="BH130" s="254"/>
      <c r="BI130" s="254"/>
      <c r="BJ130" s="254"/>
      <c r="BK130" s="254"/>
      <c r="BL130" s="254"/>
      <c r="BM130" s="254"/>
      <c r="BN130" s="254"/>
      <c r="BO130" s="254"/>
      <c r="BP130" s="254"/>
      <c r="BQ130" s="254"/>
      <c r="BR130" s="254"/>
      <c r="BS130" s="254"/>
      <c r="BT130" s="254"/>
      <c r="BU130" s="254"/>
      <c r="BV130" s="254"/>
      <c r="BW130" s="254"/>
      <c r="BX130" s="254"/>
      <c r="BY130" s="254"/>
      <c r="BZ130" s="254"/>
      <c r="CA130" s="254"/>
      <c r="CB130" s="254"/>
      <c r="CC130" s="254"/>
      <c r="CD130" s="254"/>
      <c r="CE130" s="254"/>
      <c r="CF130" s="254"/>
      <c r="CG130" s="254"/>
      <c r="CH130" s="254"/>
      <c r="CI130" s="254"/>
      <c r="CJ130" s="254"/>
      <c r="CK130" s="254"/>
      <c r="CL130" s="254"/>
      <c r="CM130" s="254"/>
      <c r="CN130" s="254"/>
      <c r="CO130" s="254"/>
      <c r="CP130" s="254"/>
      <c r="CQ130" s="254"/>
      <c r="CR130" s="254"/>
      <c r="CS130" s="254"/>
      <c r="CT130" s="254"/>
      <c r="CU130" s="254"/>
      <c r="CV130" s="254"/>
      <c r="CW130" s="254"/>
      <c r="CX130" s="254"/>
      <c r="CY130" s="254"/>
      <c r="CZ130" s="254"/>
      <c r="DA130" s="254"/>
      <c r="DB130" s="254"/>
      <c r="DC130" s="254"/>
      <c r="DD130" s="254"/>
      <c r="DE130" s="254"/>
      <c r="DF130" s="254"/>
      <c r="DG130" s="254"/>
      <c r="DH130" s="254"/>
      <c r="DI130" s="254"/>
      <c r="DJ130" s="254"/>
      <c r="DK130" s="254"/>
      <c r="DL130" s="254"/>
      <c r="DM130" s="254"/>
      <c r="DN130" s="254"/>
      <c r="DO130" s="254"/>
      <c r="DP130" s="254"/>
      <c r="DQ130" s="254"/>
      <c r="DR130" s="254"/>
      <c r="DS130" s="254"/>
      <c r="DT130" s="254"/>
      <c r="DU130" s="254"/>
      <c r="DV130" s="254"/>
      <c r="DW130" s="254"/>
      <c r="DX130" s="254"/>
      <c r="DY130" s="254"/>
      <c r="DZ130" s="254"/>
      <c r="EA130" s="254"/>
      <c r="EB130" s="254"/>
      <c r="EC130" s="254"/>
      <c r="ED130" s="254"/>
      <c r="EE130" s="254"/>
      <c r="EF130" s="254"/>
      <c r="EG130" s="254"/>
      <c r="EH130" s="254"/>
      <c r="EI130" s="254"/>
      <c r="EJ130" s="254"/>
      <c r="EK130" s="254"/>
      <c r="EL130" s="254"/>
      <c r="EM130" s="254"/>
      <c r="EN130" s="254"/>
      <c r="EO130" s="254"/>
      <c r="EP130" s="254"/>
      <c r="EQ130" s="254"/>
      <c r="ER130" s="254"/>
      <c r="ES130" s="254"/>
      <c r="ET130" s="254"/>
    </row>
    <row r="131" spans="1:150" x14ac:dyDescent="0.25">
      <c r="Q131" s="267"/>
    </row>
    <row r="132" spans="1:150" x14ac:dyDescent="0.25">
      <c r="Q132" s="267"/>
    </row>
    <row r="133" spans="1:150" x14ac:dyDescent="0.25">
      <c r="Q133" s="267"/>
    </row>
    <row r="134" spans="1:150" x14ac:dyDescent="0.25">
      <c r="Q134" s="267"/>
    </row>
    <row r="135" spans="1:150" x14ac:dyDescent="0.25">
      <c r="Q135" s="267"/>
    </row>
    <row r="136" spans="1:150" x14ac:dyDescent="0.25">
      <c r="Q136" s="267"/>
    </row>
    <row r="137" spans="1:150" x14ac:dyDescent="0.25">
      <c r="Q137" s="267"/>
    </row>
    <row r="138" spans="1:150" x14ac:dyDescent="0.25">
      <c r="Q138" s="267"/>
    </row>
    <row r="139" spans="1:150" x14ac:dyDescent="0.25">
      <c r="Q139" s="267"/>
    </row>
    <row r="140" spans="1:150" x14ac:dyDescent="0.25">
      <c r="Q140" s="267"/>
    </row>
    <row r="141" spans="1:150" x14ac:dyDescent="0.25">
      <c r="Q141" s="267"/>
    </row>
    <row r="142" spans="1:150" x14ac:dyDescent="0.25">
      <c r="Q142" s="267"/>
    </row>
    <row r="143" spans="1:150" x14ac:dyDescent="0.25">
      <c r="Q143" s="267"/>
    </row>
    <row r="144" spans="1:150" x14ac:dyDescent="0.25">
      <c r="Q144" s="267"/>
    </row>
    <row r="145" spans="17:17" x14ac:dyDescent="0.25">
      <c r="Q145" s="267"/>
    </row>
    <row r="146" spans="17:17" x14ac:dyDescent="0.25">
      <c r="Q146" s="267"/>
    </row>
    <row r="147" spans="17:17" x14ac:dyDescent="0.25">
      <c r="Q147" s="267"/>
    </row>
    <row r="148" spans="17:17" x14ac:dyDescent="0.25">
      <c r="Q148" s="267"/>
    </row>
    <row r="149" spans="17:17" x14ac:dyDescent="0.25">
      <c r="Q149" s="267"/>
    </row>
    <row r="150" spans="17:17" x14ac:dyDescent="0.25">
      <c r="Q150" s="267"/>
    </row>
    <row r="151" spans="17:17" x14ac:dyDescent="0.25">
      <c r="Q151" s="267"/>
    </row>
    <row r="152" spans="17:17" x14ac:dyDescent="0.25">
      <c r="Q152" s="267"/>
    </row>
    <row r="153" spans="17:17" x14ac:dyDescent="0.25">
      <c r="Q153" s="267"/>
    </row>
    <row r="154" spans="17:17" x14ac:dyDescent="0.25">
      <c r="Q154" s="267"/>
    </row>
    <row r="155" spans="17:17" x14ac:dyDescent="0.25">
      <c r="Q155" s="267"/>
    </row>
    <row r="156" spans="17:17" x14ac:dyDescent="0.25">
      <c r="Q156" s="267"/>
    </row>
    <row r="157" spans="17:17" x14ac:dyDescent="0.25">
      <c r="Q157" s="267"/>
    </row>
    <row r="158" spans="17:17" x14ac:dyDescent="0.25">
      <c r="Q158" s="267"/>
    </row>
    <row r="159" spans="17:17" x14ac:dyDescent="0.25">
      <c r="Q159" s="267"/>
    </row>
    <row r="160" spans="17:17" x14ac:dyDescent="0.25">
      <c r="Q160" s="267"/>
    </row>
    <row r="161" spans="17:17" x14ac:dyDescent="0.25">
      <c r="Q161" s="267"/>
    </row>
    <row r="162" spans="17:17" x14ac:dyDescent="0.25">
      <c r="Q162" s="267"/>
    </row>
    <row r="163" spans="17:17" x14ac:dyDescent="0.25">
      <c r="Q163" s="267"/>
    </row>
    <row r="164" spans="17:17" x14ac:dyDescent="0.25">
      <c r="Q164" s="267"/>
    </row>
    <row r="165" spans="17:17" x14ac:dyDescent="0.25">
      <c r="Q165" s="267"/>
    </row>
    <row r="166" spans="17:17" x14ac:dyDescent="0.25">
      <c r="Q166" s="267"/>
    </row>
    <row r="167" spans="17:17" x14ac:dyDescent="0.25">
      <c r="Q167" s="267"/>
    </row>
    <row r="168" spans="17:17" x14ac:dyDescent="0.25">
      <c r="Q168" s="267"/>
    </row>
    <row r="169" spans="17:17" x14ac:dyDescent="0.25">
      <c r="Q169" s="267"/>
    </row>
    <row r="170" spans="17:17" x14ac:dyDescent="0.25">
      <c r="Q170" s="267"/>
    </row>
    <row r="171" spans="17:17" x14ac:dyDescent="0.25">
      <c r="Q171" s="267"/>
    </row>
    <row r="172" spans="17:17" x14ac:dyDescent="0.25">
      <c r="Q172" s="267"/>
    </row>
    <row r="173" spans="17:17" x14ac:dyDescent="0.25">
      <c r="Q173" s="267"/>
    </row>
    <row r="174" spans="17:17" x14ac:dyDescent="0.25">
      <c r="Q174" s="267"/>
    </row>
    <row r="175" spans="17:17" x14ac:dyDescent="0.25">
      <c r="Q175" s="267"/>
    </row>
    <row r="176" spans="17:17" x14ac:dyDescent="0.25">
      <c r="Q176" s="267"/>
    </row>
    <row r="177" spans="17:17" x14ac:dyDescent="0.25">
      <c r="Q177" s="267"/>
    </row>
    <row r="178" spans="17:17" x14ac:dyDescent="0.25">
      <c r="Q178" s="267"/>
    </row>
    <row r="179" spans="17:17" x14ac:dyDescent="0.25">
      <c r="Q179" s="267"/>
    </row>
    <row r="180" spans="17:17" x14ac:dyDescent="0.25">
      <c r="Q180" s="267"/>
    </row>
    <row r="181" spans="17:17" x14ac:dyDescent="0.25">
      <c r="Q181" s="267"/>
    </row>
    <row r="182" spans="17:17" x14ac:dyDescent="0.25">
      <c r="Q182" s="267"/>
    </row>
    <row r="183" spans="17:17" x14ac:dyDescent="0.25">
      <c r="Q183" s="267"/>
    </row>
    <row r="184" spans="17:17" x14ac:dyDescent="0.25">
      <c r="Q184" s="267"/>
    </row>
    <row r="185" spans="17:17" x14ac:dyDescent="0.25">
      <c r="Q185" s="267"/>
    </row>
    <row r="186" spans="17:17" x14ac:dyDescent="0.25">
      <c r="Q186" s="267"/>
    </row>
    <row r="187" spans="17:17" x14ac:dyDescent="0.25">
      <c r="Q187" s="267"/>
    </row>
    <row r="188" spans="17:17" x14ac:dyDescent="0.25">
      <c r="Q188" s="267"/>
    </row>
    <row r="189" spans="17:17" x14ac:dyDescent="0.25">
      <c r="Q189" s="267"/>
    </row>
    <row r="190" spans="17:17" x14ac:dyDescent="0.25">
      <c r="Q190" s="267"/>
    </row>
    <row r="191" spans="17:17" x14ac:dyDescent="0.25">
      <c r="Q191" s="267"/>
    </row>
    <row r="192" spans="17:17" x14ac:dyDescent="0.25">
      <c r="Q192" s="267"/>
    </row>
    <row r="193" spans="17:17" x14ac:dyDescent="0.25">
      <c r="Q193" s="267"/>
    </row>
    <row r="194" spans="17:17" x14ac:dyDescent="0.25">
      <c r="Q194" s="267"/>
    </row>
    <row r="195" spans="17:17" x14ac:dyDescent="0.25">
      <c r="Q195" s="267"/>
    </row>
    <row r="196" spans="17:17" x14ac:dyDescent="0.25">
      <c r="Q196" s="267"/>
    </row>
    <row r="197" spans="17:17" x14ac:dyDescent="0.25">
      <c r="Q197" s="267"/>
    </row>
    <row r="198" spans="17:17" x14ac:dyDescent="0.25">
      <c r="Q198" s="267"/>
    </row>
    <row r="199" spans="17:17" x14ac:dyDescent="0.25">
      <c r="Q199" s="267"/>
    </row>
    <row r="200" spans="17:17" x14ac:dyDescent="0.25">
      <c r="Q200" s="267"/>
    </row>
    <row r="201" spans="17:17" x14ac:dyDescent="0.25">
      <c r="Q201" s="267"/>
    </row>
    <row r="202" spans="17:17" x14ac:dyDescent="0.25">
      <c r="Q202" s="267"/>
    </row>
    <row r="203" spans="17:17" x14ac:dyDescent="0.25">
      <c r="Q203" s="267"/>
    </row>
    <row r="204" spans="17:17" x14ac:dyDescent="0.25">
      <c r="Q204" s="267"/>
    </row>
    <row r="205" spans="17:17" x14ac:dyDescent="0.25">
      <c r="Q205" s="267"/>
    </row>
    <row r="206" spans="17:17" x14ac:dyDescent="0.25">
      <c r="Q206" s="267"/>
    </row>
    <row r="207" spans="17:17" x14ac:dyDescent="0.25">
      <c r="Q207" s="267"/>
    </row>
    <row r="208" spans="17:17" x14ac:dyDescent="0.25">
      <c r="Q208" s="267"/>
    </row>
    <row r="209" spans="17:17" x14ac:dyDescent="0.25">
      <c r="Q209" s="267"/>
    </row>
    <row r="210" spans="17:17" x14ac:dyDescent="0.25">
      <c r="Q210" s="267"/>
    </row>
    <row r="211" spans="17:17" x14ac:dyDescent="0.25">
      <c r="Q211" s="267"/>
    </row>
    <row r="212" spans="17:17" x14ac:dyDescent="0.25">
      <c r="Q212" s="267"/>
    </row>
    <row r="213" spans="17:17" x14ac:dyDescent="0.25">
      <c r="Q213" s="267"/>
    </row>
    <row r="214" spans="17:17" x14ac:dyDescent="0.25">
      <c r="Q214" s="267"/>
    </row>
    <row r="215" spans="17:17" x14ac:dyDescent="0.25">
      <c r="Q215" s="267"/>
    </row>
    <row r="216" spans="17:17" x14ac:dyDescent="0.25">
      <c r="Q216" s="267"/>
    </row>
    <row r="217" spans="17:17" x14ac:dyDescent="0.25">
      <c r="Q217" s="267"/>
    </row>
    <row r="218" spans="17:17" x14ac:dyDescent="0.25">
      <c r="Q218" s="267"/>
    </row>
    <row r="219" spans="17:17" x14ac:dyDescent="0.25">
      <c r="Q219" s="267"/>
    </row>
    <row r="220" spans="17:17" x14ac:dyDescent="0.25">
      <c r="Q220" s="267"/>
    </row>
    <row r="221" spans="17:17" x14ac:dyDescent="0.25">
      <c r="Q221" s="267"/>
    </row>
    <row r="222" spans="17:17" x14ac:dyDescent="0.25">
      <c r="Q222" s="267"/>
    </row>
    <row r="223" spans="17:17" x14ac:dyDescent="0.25">
      <c r="Q223" s="267"/>
    </row>
    <row r="224" spans="17:17" x14ac:dyDescent="0.25">
      <c r="Q224" s="267"/>
    </row>
    <row r="225" spans="17:17" x14ac:dyDescent="0.25">
      <c r="Q225" s="267"/>
    </row>
    <row r="226" spans="17:17" x14ac:dyDescent="0.25">
      <c r="Q226" s="267"/>
    </row>
    <row r="227" spans="17:17" x14ac:dyDescent="0.25">
      <c r="Q227" s="267"/>
    </row>
    <row r="228" spans="17:17" x14ac:dyDescent="0.25">
      <c r="Q228" s="267"/>
    </row>
    <row r="229" spans="17:17" x14ac:dyDescent="0.25">
      <c r="Q229" s="267"/>
    </row>
    <row r="230" spans="17:17" x14ac:dyDescent="0.25">
      <c r="Q230" s="267"/>
    </row>
    <row r="231" spans="17:17" x14ac:dyDescent="0.25">
      <c r="Q231" s="267"/>
    </row>
    <row r="232" spans="17:17" x14ac:dyDescent="0.25">
      <c r="Q232" s="267"/>
    </row>
    <row r="233" spans="17:17" x14ac:dyDescent="0.25">
      <c r="Q233" s="267"/>
    </row>
    <row r="234" spans="17:17" x14ac:dyDescent="0.25">
      <c r="Q234" s="267"/>
    </row>
    <row r="235" spans="17:17" x14ac:dyDescent="0.25">
      <c r="Q235" s="267"/>
    </row>
    <row r="236" spans="17:17" x14ac:dyDescent="0.25">
      <c r="Q236" s="267"/>
    </row>
    <row r="237" spans="17:17" x14ac:dyDescent="0.25">
      <c r="Q237" s="267"/>
    </row>
    <row r="238" spans="17:17" x14ac:dyDescent="0.25">
      <c r="Q238" s="267"/>
    </row>
    <row r="239" spans="17:17" x14ac:dyDescent="0.25">
      <c r="Q239" s="267"/>
    </row>
    <row r="240" spans="17:17" x14ac:dyDescent="0.25">
      <c r="Q240" s="267"/>
    </row>
    <row r="241" spans="17:17" x14ac:dyDescent="0.25">
      <c r="Q241" s="267"/>
    </row>
    <row r="242" spans="17:17" x14ac:dyDescent="0.25">
      <c r="Q242" s="267"/>
    </row>
    <row r="243" spans="17:17" x14ac:dyDescent="0.25">
      <c r="Q243" s="267"/>
    </row>
    <row r="244" spans="17:17" x14ac:dyDescent="0.25">
      <c r="Q244" s="267"/>
    </row>
    <row r="245" spans="17:17" x14ac:dyDescent="0.25">
      <c r="Q245" s="267"/>
    </row>
    <row r="246" spans="17:17" x14ac:dyDescent="0.25">
      <c r="Q246" s="267"/>
    </row>
    <row r="247" spans="17:17" x14ac:dyDescent="0.25">
      <c r="Q247" s="267"/>
    </row>
    <row r="248" spans="17:17" x14ac:dyDescent="0.25">
      <c r="Q248" s="267"/>
    </row>
    <row r="249" spans="17:17" x14ac:dyDescent="0.25">
      <c r="Q249" s="267"/>
    </row>
    <row r="250" spans="17:17" x14ac:dyDescent="0.25">
      <c r="Q250" s="267"/>
    </row>
    <row r="251" spans="17:17" x14ac:dyDescent="0.25">
      <c r="Q251" s="267"/>
    </row>
    <row r="252" spans="17:17" x14ac:dyDescent="0.25">
      <c r="Q252" s="267"/>
    </row>
    <row r="253" spans="17:17" x14ac:dyDescent="0.25">
      <c r="Q253" s="267"/>
    </row>
    <row r="254" spans="17:17" x14ac:dyDescent="0.25">
      <c r="Q254" s="267"/>
    </row>
    <row r="255" spans="17:17" x14ac:dyDescent="0.25">
      <c r="Q255" s="267"/>
    </row>
    <row r="256" spans="17:17" x14ac:dyDescent="0.25">
      <c r="Q256" s="267"/>
    </row>
    <row r="257" spans="17:17" x14ac:dyDescent="0.25">
      <c r="Q257" s="267"/>
    </row>
    <row r="258" spans="17:17" x14ac:dyDescent="0.25">
      <c r="Q258" s="267"/>
    </row>
    <row r="259" spans="17:17" x14ac:dyDescent="0.25">
      <c r="Q259" s="267"/>
    </row>
    <row r="260" spans="17:17" x14ac:dyDescent="0.25">
      <c r="Q260" s="267"/>
    </row>
    <row r="261" spans="17:17" x14ac:dyDescent="0.25">
      <c r="Q261" s="267"/>
    </row>
    <row r="262" spans="17:17" x14ac:dyDescent="0.25">
      <c r="Q262" s="267"/>
    </row>
    <row r="263" spans="17:17" x14ac:dyDescent="0.25">
      <c r="Q263" s="267"/>
    </row>
    <row r="264" spans="17:17" x14ac:dyDescent="0.25">
      <c r="Q264" s="267"/>
    </row>
    <row r="265" spans="17:17" x14ac:dyDescent="0.25">
      <c r="Q265" s="267"/>
    </row>
    <row r="266" spans="17:17" x14ac:dyDescent="0.25">
      <c r="Q266" s="267"/>
    </row>
    <row r="267" spans="17:17" x14ac:dyDescent="0.25">
      <c r="Q267" s="267"/>
    </row>
    <row r="268" spans="17:17" x14ac:dyDescent="0.25">
      <c r="Q268" s="267"/>
    </row>
    <row r="269" spans="17:17" x14ac:dyDescent="0.25">
      <c r="Q269" s="267"/>
    </row>
    <row r="270" spans="17:17" x14ac:dyDescent="0.25">
      <c r="Q270" s="267"/>
    </row>
    <row r="271" spans="17:17" x14ac:dyDescent="0.25">
      <c r="Q271" s="267"/>
    </row>
    <row r="272" spans="17:17" x14ac:dyDescent="0.25">
      <c r="Q272" s="267"/>
    </row>
    <row r="273" spans="17:17" x14ac:dyDescent="0.25">
      <c r="Q273" s="267"/>
    </row>
    <row r="274" spans="17:17" x14ac:dyDescent="0.25">
      <c r="Q274" s="267"/>
    </row>
    <row r="275" spans="17:17" x14ac:dyDescent="0.25">
      <c r="Q275" s="267"/>
    </row>
    <row r="276" spans="17:17" x14ac:dyDescent="0.25">
      <c r="Q276" s="267"/>
    </row>
    <row r="277" spans="17:17" x14ac:dyDescent="0.25">
      <c r="Q277" s="267"/>
    </row>
    <row r="278" spans="17:17" x14ac:dyDescent="0.25">
      <c r="Q278" s="267"/>
    </row>
    <row r="279" spans="17:17" x14ac:dyDescent="0.25">
      <c r="Q279" s="267"/>
    </row>
    <row r="280" spans="17:17" x14ac:dyDescent="0.25">
      <c r="Q280" s="267"/>
    </row>
    <row r="281" spans="17:17" x14ac:dyDescent="0.25">
      <c r="Q281" s="267"/>
    </row>
    <row r="282" spans="17:17" x14ac:dyDescent="0.25">
      <c r="Q282" s="267"/>
    </row>
    <row r="283" spans="17:17" x14ac:dyDescent="0.25">
      <c r="Q283" s="267"/>
    </row>
    <row r="284" spans="17:17" x14ac:dyDescent="0.25">
      <c r="Q284" s="267"/>
    </row>
    <row r="285" spans="17:17" x14ac:dyDescent="0.25">
      <c r="Q285" s="267"/>
    </row>
    <row r="286" spans="17:17" x14ac:dyDescent="0.25">
      <c r="Q286" s="267"/>
    </row>
    <row r="287" spans="17:17" x14ac:dyDescent="0.25">
      <c r="Q287" s="267"/>
    </row>
    <row r="288" spans="17:17" x14ac:dyDescent="0.25">
      <c r="Q288" s="267"/>
    </row>
    <row r="289" spans="17:17" x14ac:dyDescent="0.25">
      <c r="Q289" s="267"/>
    </row>
    <row r="290" spans="17:17" x14ac:dyDescent="0.25">
      <c r="Q290" s="267"/>
    </row>
    <row r="291" spans="17:17" x14ac:dyDescent="0.25">
      <c r="Q291" s="267"/>
    </row>
    <row r="292" spans="17:17" x14ac:dyDescent="0.25">
      <c r="Q292" s="267"/>
    </row>
    <row r="293" spans="17:17" x14ac:dyDescent="0.25">
      <c r="Q293" s="267"/>
    </row>
    <row r="294" spans="17:17" x14ac:dyDescent="0.25">
      <c r="Q294" s="267"/>
    </row>
    <row r="295" spans="17:17" x14ac:dyDescent="0.25">
      <c r="Q295" s="267"/>
    </row>
    <row r="296" spans="17:17" x14ac:dyDescent="0.25">
      <c r="Q296" s="267"/>
    </row>
    <row r="297" spans="17:17" x14ac:dyDescent="0.25">
      <c r="Q297" s="267"/>
    </row>
    <row r="298" spans="17:17" x14ac:dyDescent="0.25">
      <c r="Q298" s="267"/>
    </row>
    <row r="299" spans="17:17" x14ac:dyDescent="0.25">
      <c r="Q299" s="267"/>
    </row>
    <row r="300" spans="17:17" x14ac:dyDescent="0.25">
      <c r="Q300" s="267"/>
    </row>
    <row r="301" spans="17:17" x14ac:dyDescent="0.25">
      <c r="Q301" s="267"/>
    </row>
    <row r="302" spans="17:17" x14ac:dyDescent="0.25">
      <c r="Q302" s="267"/>
    </row>
    <row r="303" spans="17:17" x14ac:dyDescent="0.25">
      <c r="Q303" s="267"/>
    </row>
    <row r="304" spans="17:17" x14ac:dyDescent="0.25">
      <c r="Q304" s="267"/>
    </row>
    <row r="305" spans="17:17" x14ac:dyDescent="0.25">
      <c r="Q305" s="267"/>
    </row>
    <row r="306" spans="17:17" x14ac:dyDescent="0.25">
      <c r="Q306" s="267"/>
    </row>
    <row r="307" spans="17:17" x14ac:dyDescent="0.25">
      <c r="Q307" s="267"/>
    </row>
    <row r="308" spans="17:17" x14ac:dyDescent="0.25">
      <c r="Q308" s="267"/>
    </row>
    <row r="309" spans="17:17" x14ac:dyDescent="0.25">
      <c r="Q309" s="267"/>
    </row>
    <row r="310" spans="17:17" x14ac:dyDescent="0.25">
      <c r="Q310" s="267"/>
    </row>
    <row r="311" spans="17:17" x14ac:dyDescent="0.25">
      <c r="Q311" s="267"/>
    </row>
    <row r="312" spans="17:17" x14ac:dyDescent="0.25">
      <c r="Q312" s="267"/>
    </row>
    <row r="313" spans="17:17" x14ac:dyDescent="0.25">
      <c r="Q313" s="267"/>
    </row>
    <row r="314" spans="17:17" x14ac:dyDescent="0.25">
      <c r="Q314" s="267"/>
    </row>
    <row r="315" spans="17:17" x14ac:dyDescent="0.25">
      <c r="Q315" s="267"/>
    </row>
    <row r="316" spans="17:17" x14ac:dyDescent="0.25">
      <c r="Q316" s="267"/>
    </row>
    <row r="317" spans="17:17" x14ac:dyDescent="0.25">
      <c r="Q317" s="267"/>
    </row>
    <row r="318" spans="17:17" x14ac:dyDescent="0.25">
      <c r="Q318" s="267"/>
    </row>
    <row r="319" spans="17:17" x14ac:dyDescent="0.25">
      <c r="Q319" s="267"/>
    </row>
    <row r="320" spans="17:17" x14ac:dyDescent="0.25">
      <c r="Q320" s="267"/>
    </row>
    <row r="321" spans="17:17" x14ac:dyDescent="0.25">
      <c r="Q321" s="267"/>
    </row>
    <row r="322" spans="17:17" x14ac:dyDescent="0.25">
      <c r="Q322" s="267"/>
    </row>
    <row r="323" spans="17:17" x14ac:dyDescent="0.25">
      <c r="Q323" s="267"/>
    </row>
    <row r="324" spans="17:17" x14ac:dyDescent="0.25">
      <c r="Q324" s="267"/>
    </row>
    <row r="325" spans="17:17" x14ac:dyDescent="0.25">
      <c r="Q325" s="267"/>
    </row>
    <row r="326" spans="17:17" x14ac:dyDescent="0.25">
      <c r="Q326" s="267"/>
    </row>
    <row r="327" spans="17:17" x14ac:dyDescent="0.25">
      <c r="Q327" s="267"/>
    </row>
    <row r="328" spans="17:17" x14ac:dyDescent="0.25">
      <c r="Q328" s="267"/>
    </row>
    <row r="329" spans="17:17" x14ac:dyDescent="0.25">
      <c r="Q329" s="267"/>
    </row>
    <row r="330" spans="17:17" x14ac:dyDescent="0.25">
      <c r="Q330" s="267"/>
    </row>
    <row r="331" spans="17:17" x14ac:dyDescent="0.25">
      <c r="Q331" s="267"/>
    </row>
    <row r="332" spans="17:17" x14ac:dyDescent="0.25">
      <c r="Q332" s="267"/>
    </row>
    <row r="333" spans="17:17" x14ac:dyDescent="0.25">
      <c r="Q333" s="267"/>
    </row>
    <row r="334" spans="17:17" x14ac:dyDescent="0.25">
      <c r="Q334" s="267"/>
    </row>
    <row r="335" spans="17:17" x14ac:dyDescent="0.25">
      <c r="Q335" s="267"/>
    </row>
    <row r="336" spans="17:17" x14ac:dyDescent="0.25">
      <c r="Q336" s="267"/>
    </row>
    <row r="337" spans="17:17" x14ac:dyDescent="0.25">
      <c r="Q337" s="267"/>
    </row>
    <row r="338" spans="17:17" x14ac:dyDescent="0.25">
      <c r="Q338" s="267"/>
    </row>
    <row r="339" spans="17:17" x14ac:dyDescent="0.25">
      <c r="Q339" s="267"/>
    </row>
    <row r="340" spans="17:17" x14ac:dyDescent="0.25">
      <c r="Q340" s="267"/>
    </row>
    <row r="341" spans="17:17" x14ac:dyDescent="0.25">
      <c r="Q341" s="267"/>
    </row>
    <row r="342" spans="17:17" x14ac:dyDescent="0.25">
      <c r="Q342" s="267"/>
    </row>
    <row r="343" spans="17:17" x14ac:dyDescent="0.25">
      <c r="Q343" s="267"/>
    </row>
    <row r="344" spans="17:17" x14ac:dyDescent="0.25">
      <c r="Q344" s="267"/>
    </row>
    <row r="345" spans="17:17" x14ac:dyDescent="0.25">
      <c r="Q345" s="267"/>
    </row>
    <row r="346" spans="17:17" x14ac:dyDescent="0.25">
      <c r="Q346" s="267"/>
    </row>
    <row r="347" spans="17:17" x14ac:dyDescent="0.25">
      <c r="Q347" s="267"/>
    </row>
    <row r="348" spans="17:17" x14ac:dyDescent="0.25">
      <c r="Q348" s="267"/>
    </row>
    <row r="349" spans="17:17" x14ac:dyDescent="0.25">
      <c r="Q349" s="267"/>
    </row>
    <row r="350" spans="17:17" x14ac:dyDescent="0.25">
      <c r="Q350" s="267"/>
    </row>
    <row r="351" spans="17:17" x14ac:dyDescent="0.25">
      <c r="Q351" s="267"/>
    </row>
    <row r="352" spans="17:17" x14ac:dyDescent="0.25">
      <c r="Q352" s="267"/>
    </row>
    <row r="353" spans="17:17" x14ac:dyDescent="0.25">
      <c r="Q353" s="267"/>
    </row>
    <row r="354" spans="17:17" x14ac:dyDescent="0.25">
      <c r="Q354" s="267"/>
    </row>
    <row r="355" spans="17:17" x14ac:dyDescent="0.25">
      <c r="Q355" s="267"/>
    </row>
    <row r="356" spans="17:17" x14ac:dyDescent="0.25">
      <c r="Q356" s="267"/>
    </row>
    <row r="357" spans="17:17" x14ac:dyDescent="0.25">
      <c r="Q357" s="267"/>
    </row>
    <row r="358" spans="17:17" x14ac:dyDescent="0.25">
      <c r="Q358" s="267"/>
    </row>
    <row r="359" spans="17:17" x14ac:dyDescent="0.25">
      <c r="Q359" s="267"/>
    </row>
    <row r="360" spans="17:17" x14ac:dyDescent="0.25">
      <c r="Q360" s="267"/>
    </row>
    <row r="361" spans="17:17" x14ac:dyDescent="0.25">
      <c r="Q361" s="267"/>
    </row>
    <row r="362" spans="17:17" x14ac:dyDescent="0.25">
      <c r="Q362" s="267"/>
    </row>
    <row r="363" spans="17:17" x14ac:dyDescent="0.25">
      <c r="Q363" s="267"/>
    </row>
    <row r="364" spans="17:17" x14ac:dyDescent="0.25">
      <c r="Q364" s="267"/>
    </row>
    <row r="365" spans="17:17" x14ac:dyDescent="0.25">
      <c r="Q365" s="267"/>
    </row>
    <row r="366" spans="17:17" x14ac:dyDescent="0.25">
      <c r="Q366" s="267"/>
    </row>
    <row r="367" spans="17:17" x14ac:dyDescent="0.25">
      <c r="Q367" s="267"/>
    </row>
    <row r="368" spans="17:17" x14ac:dyDescent="0.25">
      <c r="Q368" s="267"/>
    </row>
    <row r="369" spans="17:17" x14ac:dyDescent="0.25">
      <c r="Q369" s="267"/>
    </row>
    <row r="370" spans="17:17" x14ac:dyDescent="0.25">
      <c r="Q370" s="267"/>
    </row>
    <row r="371" spans="17:17" x14ac:dyDescent="0.25">
      <c r="Q371" s="267"/>
    </row>
    <row r="372" spans="17:17" x14ac:dyDescent="0.25">
      <c r="Q372" s="267"/>
    </row>
    <row r="373" spans="17:17" x14ac:dyDescent="0.25">
      <c r="Q373" s="267"/>
    </row>
    <row r="374" spans="17:17" x14ac:dyDescent="0.25">
      <c r="Q374" s="267"/>
    </row>
    <row r="375" spans="17:17" x14ac:dyDescent="0.25">
      <c r="Q375" s="267"/>
    </row>
    <row r="376" spans="17:17" x14ac:dyDescent="0.25">
      <c r="Q376" s="267"/>
    </row>
    <row r="377" spans="17:17" x14ac:dyDescent="0.25">
      <c r="Q377" s="267"/>
    </row>
    <row r="378" spans="17:17" x14ac:dyDescent="0.25">
      <c r="Q378" s="267"/>
    </row>
    <row r="379" spans="17:17" x14ac:dyDescent="0.25">
      <c r="Q379" s="267"/>
    </row>
    <row r="380" spans="17:17" x14ac:dyDescent="0.25">
      <c r="Q380" s="267"/>
    </row>
    <row r="381" spans="17:17" x14ac:dyDescent="0.25">
      <c r="Q381" s="267"/>
    </row>
    <row r="382" spans="17:17" x14ac:dyDescent="0.25">
      <c r="Q382" s="267"/>
    </row>
    <row r="383" spans="17:17" x14ac:dyDescent="0.25">
      <c r="Q383" s="267"/>
    </row>
    <row r="384" spans="17:17" x14ac:dyDescent="0.25">
      <c r="Q384" s="267"/>
    </row>
    <row r="385" spans="17:17" x14ac:dyDescent="0.25">
      <c r="Q385" s="267"/>
    </row>
    <row r="386" spans="17:17" x14ac:dyDescent="0.25">
      <c r="Q386" s="267"/>
    </row>
    <row r="387" spans="17:17" x14ac:dyDescent="0.25">
      <c r="Q387" s="267"/>
    </row>
    <row r="388" spans="17:17" x14ac:dyDescent="0.25">
      <c r="Q388" s="267"/>
    </row>
    <row r="389" spans="17:17" x14ac:dyDescent="0.25">
      <c r="Q389" s="267"/>
    </row>
    <row r="390" spans="17:17" x14ac:dyDescent="0.25">
      <c r="Q390" s="267"/>
    </row>
    <row r="391" spans="17:17" x14ac:dyDescent="0.25">
      <c r="Q391" s="267"/>
    </row>
    <row r="392" spans="17:17" x14ac:dyDescent="0.25">
      <c r="Q392" s="267"/>
    </row>
    <row r="393" spans="17:17" x14ac:dyDescent="0.25">
      <c r="Q393" s="267"/>
    </row>
    <row r="394" spans="17:17" x14ac:dyDescent="0.25">
      <c r="Q394" s="267"/>
    </row>
    <row r="395" spans="17:17" x14ac:dyDescent="0.25">
      <c r="Q395" s="267"/>
    </row>
    <row r="396" spans="17:17" x14ac:dyDescent="0.25">
      <c r="Q396" s="267"/>
    </row>
    <row r="397" spans="17:17" x14ac:dyDescent="0.25">
      <c r="Q397" s="267"/>
    </row>
    <row r="398" spans="17:17" x14ac:dyDescent="0.25">
      <c r="Q398" s="267"/>
    </row>
    <row r="399" spans="17:17" x14ac:dyDescent="0.25">
      <c r="Q399" s="267"/>
    </row>
    <row r="400" spans="17:17" x14ac:dyDescent="0.25">
      <c r="Q400" s="267"/>
    </row>
    <row r="401" spans="17:17" x14ac:dyDescent="0.25">
      <c r="Q401" s="267"/>
    </row>
    <row r="402" spans="17:17" x14ac:dyDescent="0.25">
      <c r="Q402" s="267"/>
    </row>
    <row r="403" spans="17:17" x14ac:dyDescent="0.25">
      <c r="Q403" s="267"/>
    </row>
    <row r="404" spans="17:17" x14ac:dyDescent="0.25">
      <c r="Q404" s="267"/>
    </row>
    <row r="405" spans="17:17" x14ac:dyDescent="0.25">
      <c r="Q405" s="267"/>
    </row>
    <row r="406" spans="17:17" x14ac:dyDescent="0.25">
      <c r="Q406" s="267"/>
    </row>
    <row r="407" spans="17:17" x14ac:dyDescent="0.25">
      <c r="Q407" s="267"/>
    </row>
    <row r="408" spans="17:17" x14ac:dyDescent="0.25">
      <c r="Q408" s="267"/>
    </row>
    <row r="409" spans="17:17" x14ac:dyDescent="0.25">
      <c r="Q409" s="267"/>
    </row>
    <row r="410" spans="17:17" x14ac:dyDescent="0.25">
      <c r="Q410" s="267"/>
    </row>
    <row r="411" spans="17:17" x14ac:dyDescent="0.25">
      <c r="Q411" s="267"/>
    </row>
    <row r="412" spans="17:17" x14ac:dyDescent="0.25">
      <c r="Q412" s="267"/>
    </row>
    <row r="413" spans="17:17" x14ac:dyDescent="0.25">
      <c r="Q413" s="267"/>
    </row>
    <row r="414" spans="17:17" x14ac:dyDescent="0.25">
      <c r="Q414" s="267"/>
    </row>
    <row r="415" spans="17:17" x14ac:dyDescent="0.25">
      <c r="Q415" s="267"/>
    </row>
    <row r="416" spans="17:17" x14ac:dyDescent="0.25">
      <c r="Q416" s="267"/>
    </row>
    <row r="417" spans="17:17" x14ac:dyDescent="0.25">
      <c r="Q417" s="267"/>
    </row>
    <row r="418" spans="17:17" x14ac:dyDescent="0.25">
      <c r="Q418" s="267"/>
    </row>
    <row r="419" spans="17:17" x14ac:dyDescent="0.25">
      <c r="Q419" s="267"/>
    </row>
    <row r="420" spans="17:17" x14ac:dyDescent="0.25">
      <c r="Q420" s="267"/>
    </row>
    <row r="421" spans="17:17" x14ac:dyDescent="0.25">
      <c r="Q421" s="267"/>
    </row>
    <row r="422" spans="17:17" x14ac:dyDescent="0.25">
      <c r="Q422" s="267"/>
    </row>
    <row r="423" spans="17:17" x14ac:dyDescent="0.25">
      <c r="Q423" s="267"/>
    </row>
    <row r="424" spans="17:17" x14ac:dyDescent="0.25">
      <c r="Q424" s="267"/>
    </row>
    <row r="425" spans="17:17" x14ac:dyDescent="0.25">
      <c r="Q425" s="267"/>
    </row>
    <row r="426" spans="17:17" x14ac:dyDescent="0.25">
      <c r="Q426" s="267"/>
    </row>
    <row r="427" spans="17:17" x14ac:dyDescent="0.25">
      <c r="Q427" s="267"/>
    </row>
    <row r="428" spans="17:17" x14ac:dyDescent="0.25">
      <c r="Q428" s="267"/>
    </row>
    <row r="429" spans="17:17" x14ac:dyDescent="0.25">
      <c r="Q429" s="267"/>
    </row>
    <row r="430" spans="17:17" x14ac:dyDescent="0.25">
      <c r="Q430" s="267"/>
    </row>
    <row r="431" spans="17:17" x14ac:dyDescent="0.25">
      <c r="Q431" s="267"/>
    </row>
    <row r="432" spans="17:17" x14ac:dyDescent="0.25">
      <c r="Q432" s="267"/>
    </row>
    <row r="433" spans="17:17" x14ac:dyDescent="0.25">
      <c r="Q433" s="267"/>
    </row>
    <row r="434" spans="17:17" x14ac:dyDescent="0.25">
      <c r="Q434" s="267"/>
    </row>
    <row r="435" spans="17:17" x14ac:dyDescent="0.25">
      <c r="Q435" s="267"/>
    </row>
    <row r="436" spans="17:17" x14ac:dyDescent="0.25">
      <c r="Q436" s="267"/>
    </row>
    <row r="437" spans="17:17" x14ac:dyDescent="0.25">
      <c r="Q437" s="267"/>
    </row>
    <row r="438" spans="17:17" x14ac:dyDescent="0.25">
      <c r="Q438" s="267"/>
    </row>
    <row r="439" spans="17:17" x14ac:dyDescent="0.25">
      <c r="Q439" s="267"/>
    </row>
    <row r="440" spans="17:17" x14ac:dyDescent="0.25">
      <c r="Q440" s="267"/>
    </row>
    <row r="441" spans="17:17" x14ac:dyDescent="0.25">
      <c r="Q441" s="267"/>
    </row>
    <row r="442" spans="17:17" x14ac:dyDescent="0.25">
      <c r="Q442" s="267"/>
    </row>
    <row r="443" spans="17:17" x14ac:dyDescent="0.25">
      <c r="Q443" s="267"/>
    </row>
    <row r="444" spans="17:17" x14ac:dyDescent="0.25">
      <c r="Q444" s="267"/>
    </row>
    <row r="445" spans="17:17" x14ac:dyDescent="0.25">
      <c r="Q445" s="267"/>
    </row>
    <row r="446" spans="17:17" x14ac:dyDescent="0.25">
      <c r="Q446" s="267"/>
    </row>
    <row r="447" spans="17:17" x14ac:dyDescent="0.25">
      <c r="Q447" s="267"/>
    </row>
    <row r="448" spans="17:17" x14ac:dyDescent="0.25">
      <c r="Q448" s="267"/>
    </row>
    <row r="449" spans="17:17" x14ac:dyDescent="0.25">
      <c r="Q449" s="267"/>
    </row>
    <row r="450" spans="17:17" x14ac:dyDescent="0.25">
      <c r="Q450" s="267"/>
    </row>
    <row r="451" spans="17:17" x14ac:dyDescent="0.25">
      <c r="Q451" s="267"/>
    </row>
    <row r="452" spans="17:17" x14ac:dyDescent="0.25">
      <c r="Q452" s="267"/>
    </row>
    <row r="453" spans="17:17" x14ac:dyDescent="0.25">
      <c r="Q453" s="267"/>
    </row>
    <row r="454" spans="17:17" x14ac:dyDescent="0.25">
      <c r="Q454" s="267"/>
    </row>
    <row r="455" spans="17:17" x14ac:dyDescent="0.25">
      <c r="Q455" s="267"/>
    </row>
    <row r="456" spans="17:17" x14ac:dyDescent="0.25">
      <c r="Q456" s="267"/>
    </row>
    <row r="457" spans="17:17" x14ac:dyDescent="0.25">
      <c r="Q457" s="267"/>
    </row>
    <row r="458" spans="17:17" x14ac:dyDescent="0.25">
      <c r="Q458" s="267"/>
    </row>
    <row r="459" spans="17:17" x14ac:dyDescent="0.25">
      <c r="Q459" s="267"/>
    </row>
    <row r="460" spans="17:17" x14ac:dyDescent="0.25">
      <c r="Q460" s="267"/>
    </row>
    <row r="461" spans="17:17" x14ac:dyDescent="0.25">
      <c r="Q461" s="267"/>
    </row>
    <row r="462" spans="17:17" x14ac:dyDescent="0.25">
      <c r="Q462" s="267"/>
    </row>
    <row r="463" spans="17:17" x14ac:dyDescent="0.25">
      <c r="Q463" s="267"/>
    </row>
    <row r="464" spans="17:17" x14ac:dyDescent="0.25">
      <c r="Q464" s="267"/>
    </row>
    <row r="465" spans="17:17" x14ac:dyDescent="0.25">
      <c r="Q465" s="267"/>
    </row>
    <row r="466" spans="17:17" x14ac:dyDescent="0.25">
      <c r="Q466" s="267"/>
    </row>
    <row r="467" spans="17:17" x14ac:dyDescent="0.25">
      <c r="Q467" s="267"/>
    </row>
    <row r="468" spans="17:17" x14ac:dyDescent="0.25">
      <c r="Q468" s="267"/>
    </row>
    <row r="469" spans="17:17" x14ac:dyDescent="0.25">
      <c r="Q469" s="267"/>
    </row>
    <row r="470" spans="17:17" x14ac:dyDescent="0.25">
      <c r="Q470" s="267"/>
    </row>
    <row r="471" spans="17:17" x14ac:dyDescent="0.25">
      <c r="Q471" s="267"/>
    </row>
    <row r="472" spans="17:17" x14ac:dyDescent="0.25">
      <c r="Q472" s="267"/>
    </row>
    <row r="473" spans="17:17" x14ac:dyDescent="0.25">
      <c r="Q473" s="267"/>
    </row>
    <row r="474" spans="17:17" x14ac:dyDescent="0.25">
      <c r="Q474" s="267"/>
    </row>
    <row r="475" spans="17:17" x14ac:dyDescent="0.25">
      <c r="Q475" s="267"/>
    </row>
    <row r="476" spans="17:17" x14ac:dyDescent="0.25">
      <c r="Q476" s="267"/>
    </row>
    <row r="477" spans="17:17" x14ac:dyDescent="0.25">
      <c r="Q477" s="267"/>
    </row>
    <row r="478" spans="17:17" x14ac:dyDescent="0.25">
      <c r="Q478" s="267"/>
    </row>
    <row r="479" spans="17:17" x14ac:dyDescent="0.25">
      <c r="Q479" s="267"/>
    </row>
    <row r="480" spans="17:17" x14ac:dyDescent="0.25">
      <c r="Q480" s="267"/>
    </row>
    <row r="481" spans="17:17" x14ac:dyDescent="0.25">
      <c r="Q481" s="267"/>
    </row>
    <row r="482" spans="17:17" x14ac:dyDescent="0.25">
      <c r="Q482" s="267"/>
    </row>
    <row r="483" spans="17:17" x14ac:dyDescent="0.25">
      <c r="Q483" s="267"/>
    </row>
    <row r="484" spans="17:17" x14ac:dyDescent="0.25">
      <c r="Q484" s="267"/>
    </row>
    <row r="485" spans="17:17" x14ac:dyDescent="0.25">
      <c r="Q485" s="267"/>
    </row>
    <row r="486" spans="17:17" x14ac:dyDescent="0.25">
      <c r="Q486" s="267"/>
    </row>
    <row r="487" spans="17:17" x14ac:dyDescent="0.25">
      <c r="Q487" s="267"/>
    </row>
    <row r="488" spans="17:17" x14ac:dyDescent="0.25">
      <c r="Q488" s="267"/>
    </row>
    <row r="489" spans="17:17" x14ac:dyDescent="0.25">
      <c r="Q489" s="267"/>
    </row>
    <row r="490" spans="17:17" x14ac:dyDescent="0.25">
      <c r="Q490" s="267"/>
    </row>
    <row r="491" spans="17:17" x14ac:dyDescent="0.25">
      <c r="Q491" s="267"/>
    </row>
    <row r="492" spans="17:17" x14ac:dyDescent="0.25">
      <c r="Q492" s="267"/>
    </row>
    <row r="493" spans="17:17" x14ac:dyDescent="0.25">
      <c r="Q493" s="267"/>
    </row>
    <row r="494" spans="17:17" x14ac:dyDescent="0.25">
      <c r="Q494" s="267"/>
    </row>
    <row r="495" spans="17:17" x14ac:dyDescent="0.25">
      <c r="Q495" s="267"/>
    </row>
    <row r="496" spans="17:17" x14ac:dyDescent="0.25">
      <c r="Q496" s="267"/>
    </row>
    <row r="497" spans="17:17" x14ac:dyDescent="0.25">
      <c r="Q497" s="267"/>
    </row>
    <row r="498" spans="17:17" x14ac:dyDescent="0.25">
      <c r="Q498" s="267"/>
    </row>
    <row r="499" spans="17:17" x14ac:dyDescent="0.25">
      <c r="Q499" s="267"/>
    </row>
    <row r="500" spans="17:17" x14ac:dyDescent="0.25">
      <c r="Q500" s="267"/>
    </row>
    <row r="501" spans="17:17" x14ac:dyDescent="0.25">
      <c r="Q501" s="267"/>
    </row>
    <row r="502" spans="17:17" x14ac:dyDescent="0.25">
      <c r="Q502" s="267"/>
    </row>
    <row r="503" spans="17:17" x14ac:dyDescent="0.25">
      <c r="Q503" s="267"/>
    </row>
    <row r="504" spans="17:17" x14ac:dyDescent="0.25">
      <c r="Q504" s="267"/>
    </row>
    <row r="505" spans="17:17" x14ac:dyDescent="0.25">
      <c r="Q505" s="267"/>
    </row>
    <row r="506" spans="17:17" x14ac:dyDescent="0.25">
      <c r="Q506" s="267"/>
    </row>
    <row r="507" spans="17:17" x14ac:dyDescent="0.25">
      <c r="Q507" s="267"/>
    </row>
    <row r="508" spans="17:17" x14ac:dyDescent="0.25">
      <c r="Q508" s="267"/>
    </row>
    <row r="509" spans="17:17" x14ac:dyDescent="0.25">
      <c r="Q509" s="267"/>
    </row>
    <row r="510" spans="17:17" x14ac:dyDescent="0.25">
      <c r="Q510" s="267"/>
    </row>
    <row r="511" spans="17:17" x14ac:dyDescent="0.25">
      <c r="Q511" s="267"/>
    </row>
    <row r="512" spans="17:17" x14ac:dyDescent="0.25">
      <c r="Q512" s="267"/>
    </row>
    <row r="513" spans="17:17" x14ac:dyDescent="0.25">
      <c r="Q513" s="267"/>
    </row>
    <row r="514" spans="17:17" x14ac:dyDescent="0.25">
      <c r="Q514" s="267"/>
    </row>
    <row r="515" spans="17:17" x14ac:dyDescent="0.25">
      <c r="Q515" s="267"/>
    </row>
    <row r="516" spans="17:17" x14ac:dyDescent="0.25">
      <c r="Q516" s="267"/>
    </row>
    <row r="517" spans="17:17" x14ac:dyDescent="0.25">
      <c r="Q517" s="267"/>
    </row>
    <row r="518" spans="17:17" x14ac:dyDescent="0.25">
      <c r="Q518" s="267"/>
    </row>
    <row r="519" spans="17:17" x14ac:dyDescent="0.25">
      <c r="Q519" s="267"/>
    </row>
    <row r="520" spans="17:17" x14ac:dyDescent="0.25">
      <c r="Q520" s="267"/>
    </row>
    <row r="521" spans="17:17" x14ac:dyDescent="0.25">
      <c r="Q521" s="267"/>
    </row>
    <row r="522" spans="17:17" x14ac:dyDescent="0.25">
      <c r="Q522" s="267"/>
    </row>
    <row r="523" spans="17:17" x14ac:dyDescent="0.25">
      <c r="Q523" s="267"/>
    </row>
    <row r="524" spans="17:17" x14ac:dyDescent="0.25">
      <c r="Q524" s="267"/>
    </row>
    <row r="525" spans="17:17" x14ac:dyDescent="0.25">
      <c r="Q525" s="267"/>
    </row>
    <row r="526" spans="17:17" x14ac:dyDescent="0.25">
      <c r="Q526" s="267"/>
    </row>
    <row r="527" spans="17:17" x14ac:dyDescent="0.25">
      <c r="Q527" s="267"/>
    </row>
    <row r="528" spans="17:17" x14ac:dyDescent="0.25">
      <c r="Q528" s="267"/>
    </row>
    <row r="529" spans="17:17" x14ac:dyDescent="0.25">
      <c r="Q529" s="267"/>
    </row>
    <row r="530" spans="17:17" x14ac:dyDescent="0.25">
      <c r="Q530" s="267"/>
    </row>
    <row r="531" spans="17:17" x14ac:dyDescent="0.25">
      <c r="Q531" s="267"/>
    </row>
    <row r="532" spans="17:17" x14ac:dyDescent="0.25">
      <c r="Q532" s="267"/>
    </row>
    <row r="533" spans="17:17" x14ac:dyDescent="0.25">
      <c r="Q533" s="267"/>
    </row>
    <row r="534" spans="17:17" x14ac:dyDescent="0.25">
      <c r="Q534" s="267"/>
    </row>
    <row r="535" spans="17:17" x14ac:dyDescent="0.25">
      <c r="Q535" s="267"/>
    </row>
    <row r="536" spans="17:17" x14ac:dyDescent="0.25">
      <c r="Q536" s="267"/>
    </row>
    <row r="537" spans="17:17" x14ac:dyDescent="0.25">
      <c r="Q537" s="267"/>
    </row>
    <row r="538" spans="17:17" x14ac:dyDescent="0.25">
      <c r="Q538" s="267"/>
    </row>
    <row r="539" spans="17:17" x14ac:dyDescent="0.25">
      <c r="Q539" s="267"/>
    </row>
    <row r="540" spans="17:17" x14ac:dyDescent="0.25">
      <c r="Q540" s="267"/>
    </row>
    <row r="541" spans="17:17" x14ac:dyDescent="0.25">
      <c r="Q541" s="267"/>
    </row>
    <row r="542" spans="17:17" x14ac:dyDescent="0.25">
      <c r="Q542" s="267"/>
    </row>
    <row r="543" spans="17:17" x14ac:dyDescent="0.25">
      <c r="Q543" s="267"/>
    </row>
    <row r="544" spans="17:17" x14ac:dyDescent="0.25">
      <c r="Q544" s="267"/>
    </row>
    <row r="545" spans="17:17" x14ac:dyDescent="0.25">
      <c r="Q545" s="267"/>
    </row>
    <row r="546" spans="17:17" x14ac:dyDescent="0.25">
      <c r="Q546" s="267"/>
    </row>
    <row r="547" spans="17:17" x14ac:dyDescent="0.25">
      <c r="Q547" s="267"/>
    </row>
    <row r="548" spans="17:17" x14ac:dyDescent="0.25">
      <c r="Q548" s="267"/>
    </row>
    <row r="549" spans="17:17" x14ac:dyDescent="0.25">
      <c r="Q549" s="267"/>
    </row>
    <row r="550" spans="17:17" x14ac:dyDescent="0.25">
      <c r="Q550" s="267"/>
    </row>
    <row r="551" spans="17:17" x14ac:dyDescent="0.25">
      <c r="Q551" s="267"/>
    </row>
    <row r="552" spans="17:17" x14ac:dyDescent="0.25">
      <c r="Q552" s="267"/>
    </row>
    <row r="553" spans="17:17" x14ac:dyDescent="0.25">
      <c r="Q553" s="267"/>
    </row>
    <row r="554" spans="17:17" x14ac:dyDescent="0.25">
      <c r="Q554" s="267"/>
    </row>
    <row r="555" spans="17:17" x14ac:dyDescent="0.25">
      <c r="Q555" s="267"/>
    </row>
    <row r="556" spans="17:17" x14ac:dyDescent="0.25">
      <c r="Q556" s="267"/>
    </row>
    <row r="557" spans="17:17" x14ac:dyDescent="0.25">
      <c r="Q557" s="267"/>
    </row>
    <row r="558" spans="17:17" x14ac:dyDescent="0.25">
      <c r="Q558" s="267"/>
    </row>
    <row r="559" spans="17:17" x14ac:dyDescent="0.25">
      <c r="Q559" s="267"/>
    </row>
    <row r="560" spans="17:17" x14ac:dyDescent="0.25">
      <c r="Q560" s="267"/>
    </row>
    <row r="561" spans="17:17" x14ac:dyDescent="0.25">
      <c r="Q561" s="267"/>
    </row>
    <row r="562" spans="17:17" x14ac:dyDescent="0.25">
      <c r="Q562" s="267"/>
    </row>
    <row r="563" spans="17:17" x14ac:dyDescent="0.25">
      <c r="Q563" s="267"/>
    </row>
    <row r="564" spans="17:17" x14ac:dyDescent="0.25">
      <c r="Q564" s="267"/>
    </row>
    <row r="565" spans="17:17" x14ac:dyDescent="0.25">
      <c r="Q565" s="267"/>
    </row>
    <row r="566" spans="17:17" x14ac:dyDescent="0.25">
      <c r="Q566" s="267"/>
    </row>
    <row r="567" spans="17:17" x14ac:dyDescent="0.25">
      <c r="Q567" s="267"/>
    </row>
    <row r="568" spans="17:17" x14ac:dyDescent="0.25">
      <c r="Q568" s="267"/>
    </row>
    <row r="569" spans="17:17" x14ac:dyDescent="0.25">
      <c r="Q569" s="267"/>
    </row>
    <row r="570" spans="17:17" x14ac:dyDescent="0.25">
      <c r="Q570" s="267"/>
    </row>
    <row r="571" spans="17:17" x14ac:dyDescent="0.25">
      <c r="Q571" s="267"/>
    </row>
    <row r="572" spans="17:17" x14ac:dyDescent="0.25">
      <c r="Q572" s="267"/>
    </row>
    <row r="573" spans="17:17" x14ac:dyDescent="0.25">
      <c r="Q573" s="267"/>
    </row>
    <row r="574" spans="17:17" x14ac:dyDescent="0.25">
      <c r="Q574" s="267"/>
    </row>
    <row r="575" spans="17:17" x14ac:dyDescent="0.25">
      <c r="Q575" s="267"/>
    </row>
    <row r="576" spans="17:17" x14ac:dyDescent="0.25">
      <c r="Q576" s="267"/>
    </row>
    <row r="577" spans="17:17" x14ac:dyDescent="0.25">
      <c r="Q577" s="267"/>
    </row>
    <row r="578" spans="17:17" x14ac:dyDescent="0.25">
      <c r="Q578" s="267"/>
    </row>
    <row r="579" spans="17:17" x14ac:dyDescent="0.25">
      <c r="Q579" s="267"/>
    </row>
    <row r="580" spans="17:17" x14ac:dyDescent="0.25">
      <c r="Q580" s="267"/>
    </row>
    <row r="581" spans="17:17" x14ac:dyDescent="0.25">
      <c r="Q581" s="267"/>
    </row>
    <row r="582" spans="17:17" x14ac:dyDescent="0.25">
      <c r="Q582" s="267"/>
    </row>
    <row r="583" spans="17:17" x14ac:dyDescent="0.25">
      <c r="Q583" s="267"/>
    </row>
    <row r="584" spans="17:17" x14ac:dyDescent="0.25">
      <c r="Q584" s="267"/>
    </row>
    <row r="585" spans="17:17" x14ac:dyDescent="0.25">
      <c r="Q585" s="267"/>
    </row>
    <row r="586" spans="17:17" x14ac:dyDescent="0.25">
      <c r="Q586" s="267"/>
    </row>
    <row r="587" spans="17:17" x14ac:dyDescent="0.25">
      <c r="Q587" s="267"/>
    </row>
    <row r="588" spans="17:17" x14ac:dyDescent="0.25">
      <c r="Q588" s="267"/>
    </row>
    <row r="589" spans="17:17" x14ac:dyDescent="0.25">
      <c r="Q589" s="267"/>
    </row>
    <row r="590" spans="17:17" x14ac:dyDescent="0.25">
      <c r="Q590" s="267"/>
    </row>
    <row r="591" spans="17:17" x14ac:dyDescent="0.25">
      <c r="Q591" s="267"/>
    </row>
    <row r="592" spans="17:17" x14ac:dyDescent="0.25">
      <c r="Q592" s="267"/>
    </row>
    <row r="593" spans="17:17" x14ac:dyDescent="0.25">
      <c r="Q593" s="267"/>
    </row>
    <row r="594" spans="17:17" x14ac:dyDescent="0.25">
      <c r="Q594" s="267"/>
    </row>
    <row r="595" spans="17:17" x14ac:dyDescent="0.25">
      <c r="Q595" s="267"/>
    </row>
    <row r="596" spans="17:17" x14ac:dyDescent="0.25">
      <c r="Q596" s="267"/>
    </row>
    <row r="597" spans="17:17" x14ac:dyDescent="0.25">
      <c r="Q597" s="267"/>
    </row>
    <row r="598" spans="17:17" x14ac:dyDescent="0.25">
      <c r="Q598" s="267"/>
    </row>
    <row r="599" spans="17:17" x14ac:dyDescent="0.25">
      <c r="Q599" s="267"/>
    </row>
    <row r="600" spans="17:17" x14ac:dyDescent="0.25">
      <c r="Q600" s="267"/>
    </row>
    <row r="601" spans="17:17" x14ac:dyDescent="0.25">
      <c r="Q601" s="267"/>
    </row>
    <row r="602" spans="17:17" x14ac:dyDescent="0.25">
      <c r="Q602" s="267"/>
    </row>
    <row r="603" spans="17:17" x14ac:dyDescent="0.25">
      <c r="Q603" s="267"/>
    </row>
    <row r="604" spans="17:17" x14ac:dyDescent="0.25">
      <c r="Q604" s="267"/>
    </row>
    <row r="605" spans="17:17" x14ac:dyDescent="0.25">
      <c r="Q605" s="267"/>
    </row>
    <row r="606" spans="17:17" x14ac:dyDescent="0.25">
      <c r="Q606" s="267"/>
    </row>
    <row r="607" spans="17:17" x14ac:dyDescent="0.25">
      <c r="Q607" s="267"/>
    </row>
    <row r="608" spans="17:17" x14ac:dyDescent="0.25">
      <c r="Q608" s="267"/>
    </row>
    <row r="609" spans="17:17" x14ac:dyDescent="0.25">
      <c r="Q609" s="267"/>
    </row>
    <row r="610" spans="17:17" x14ac:dyDescent="0.25">
      <c r="Q610" s="267"/>
    </row>
    <row r="611" spans="17:17" x14ac:dyDescent="0.25">
      <c r="Q611" s="267"/>
    </row>
    <row r="612" spans="17:17" x14ac:dyDescent="0.25">
      <c r="Q612" s="267"/>
    </row>
    <row r="613" spans="17:17" x14ac:dyDescent="0.25">
      <c r="Q613" s="267"/>
    </row>
    <row r="614" spans="17:17" x14ac:dyDescent="0.25">
      <c r="Q614" s="267"/>
    </row>
    <row r="615" spans="17:17" x14ac:dyDescent="0.25">
      <c r="Q615" s="267"/>
    </row>
    <row r="616" spans="17:17" x14ac:dyDescent="0.25">
      <c r="Q616" s="267"/>
    </row>
    <row r="617" spans="17:17" x14ac:dyDescent="0.25">
      <c r="Q617" s="267"/>
    </row>
    <row r="618" spans="17:17" x14ac:dyDescent="0.25">
      <c r="Q618" s="267"/>
    </row>
    <row r="619" spans="17:17" x14ac:dyDescent="0.25">
      <c r="Q619" s="267"/>
    </row>
    <row r="620" spans="17:17" x14ac:dyDescent="0.25">
      <c r="Q620" s="267"/>
    </row>
    <row r="621" spans="17:17" x14ac:dyDescent="0.25">
      <c r="Q621" s="267"/>
    </row>
    <row r="622" spans="17:17" x14ac:dyDescent="0.25">
      <c r="Q622" s="267"/>
    </row>
    <row r="623" spans="17:17" x14ac:dyDescent="0.25">
      <c r="Q623" s="267"/>
    </row>
    <row r="624" spans="17:17" x14ac:dyDescent="0.25">
      <c r="Q624" s="267"/>
    </row>
    <row r="625" spans="17:17" x14ac:dyDescent="0.25">
      <c r="Q625" s="267"/>
    </row>
    <row r="626" spans="17:17" x14ac:dyDescent="0.25">
      <c r="Q626" s="267"/>
    </row>
    <row r="627" spans="17:17" x14ac:dyDescent="0.25">
      <c r="Q627" s="267"/>
    </row>
    <row r="628" spans="17:17" x14ac:dyDescent="0.25">
      <c r="Q628" s="267"/>
    </row>
    <row r="629" spans="17:17" x14ac:dyDescent="0.25">
      <c r="Q629" s="267"/>
    </row>
    <row r="630" spans="17:17" x14ac:dyDescent="0.25">
      <c r="Q630" s="267"/>
    </row>
    <row r="631" spans="17:17" x14ac:dyDescent="0.25">
      <c r="Q631" s="267"/>
    </row>
    <row r="632" spans="17:17" x14ac:dyDescent="0.25">
      <c r="Q632" s="267"/>
    </row>
    <row r="633" spans="17:17" x14ac:dyDescent="0.25">
      <c r="Q633" s="267"/>
    </row>
    <row r="634" spans="17:17" x14ac:dyDescent="0.25">
      <c r="Q634" s="267"/>
    </row>
    <row r="635" spans="17:17" x14ac:dyDescent="0.25">
      <c r="Q635" s="267"/>
    </row>
    <row r="636" spans="17:17" x14ac:dyDescent="0.25">
      <c r="Q636" s="267"/>
    </row>
    <row r="637" spans="17:17" x14ac:dyDescent="0.25">
      <c r="Q637" s="267"/>
    </row>
    <row r="638" spans="17:17" x14ac:dyDescent="0.25">
      <c r="Q638" s="267"/>
    </row>
    <row r="639" spans="17:17" x14ac:dyDescent="0.25">
      <c r="Q639" s="267"/>
    </row>
    <row r="640" spans="17:17" x14ac:dyDescent="0.25">
      <c r="Q640" s="267"/>
    </row>
    <row r="641" spans="17:17" x14ac:dyDescent="0.25">
      <c r="Q641" s="267"/>
    </row>
    <row r="642" spans="17:17" x14ac:dyDescent="0.25">
      <c r="Q642" s="267"/>
    </row>
    <row r="643" spans="17:17" x14ac:dyDescent="0.25">
      <c r="Q643" s="267"/>
    </row>
    <row r="644" spans="17:17" x14ac:dyDescent="0.25">
      <c r="Q644" s="267"/>
    </row>
    <row r="645" spans="17:17" x14ac:dyDescent="0.25">
      <c r="Q645" s="267"/>
    </row>
    <row r="646" spans="17:17" x14ac:dyDescent="0.25">
      <c r="Q646" s="267"/>
    </row>
    <row r="647" spans="17:17" x14ac:dyDescent="0.25">
      <c r="Q647" s="267"/>
    </row>
    <row r="648" spans="17:17" x14ac:dyDescent="0.25">
      <c r="Q648" s="267"/>
    </row>
    <row r="649" spans="17:17" x14ac:dyDescent="0.25">
      <c r="Q649" s="267"/>
    </row>
    <row r="650" spans="17:17" x14ac:dyDescent="0.25">
      <c r="Q650" s="267"/>
    </row>
    <row r="651" spans="17:17" x14ac:dyDescent="0.25">
      <c r="Q651" s="267"/>
    </row>
    <row r="652" spans="17:17" x14ac:dyDescent="0.25">
      <c r="Q652" s="267"/>
    </row>
    <row r="653" spans="17:17" x14ac:dyDescent="0.25">
      <c r="Q653" s="267"/>
    </row>
    <row r="654" spans="17:17" x14ac:dyDescent="0.25">
      <c r="Q654" s="267"/>
    </row>
    <row r="655" spans="17:17" x14ac:dyDescent="0.25">
      <c r="Q655" s="267"/>
    </row>
    <row r="656" spans="17:17" x14ac:dyDescent="0.25">
      <c r="Q656" s="267"/>
    </row>
    <row r="657" spans="17:17" x14ac:dyDescent="0.25">
      <c r="Q657" s="267"/>
    </row>
    <row r="658" spans="17:17" x14ac:dyDescent="0.25">
      <c r="Q658" s="267"/>
    </row>
    <row r="659" spans="17:17" x14ac:dyDescent="0.25">
      <c r="Q659" s="267"/>
    </row>
    <row r="660" spans="17:17" x14ac:dyDescent="0.25">
      <c r="Q660" s="267"/>
    </row>
    <row r="661" spans="17:17" x14ac:dyDescent="0.25">
      <c r="Q661" s="267"/>
    </row>
    <row r="662" spans="17:17" x14ac:dyDescent="0.25">
      <c r="Q662" s="267"/>
    </row>
    <row r="663" spans="17:17" x14ac:dyDescent="0.25">
      <c r="Q663" s="267"/>
    </row>
    <row r="664" spans="17:17" x14ac:dyDescent="0.25">
      <c r="Q664" s="267"/>
    </row>
    <row r="665" spans="17:17" x14ac:dyDescent="0.25">
      <c r="Q665" s="267"/>
    </row>
    <row r="666" spans="17:17" x14ac:dyDescent="0.25">
      <c r="Q666" s="267"/>
    </row>
    <row r="667" spans="17:17" x14ac:dyDescent="0.25">
      <c r="Q667" s="267"/>
    </row>
    <row r="668" spans="17:17" x14ac:dyDescent="0.25">
      <c r="Q668" s="267"/>
    </row>
    <row r="669" spans="17:17" x14ac:dyDescent="0.25">
      <c r="Q669" s="267"/>
    </row>
    <row r="670" spans="17:17" x14ac:dyDescent="0.25">
      <c r="Q670" s="267"/>
    </row>
    <row r="671" spans="17:17" x14ac:dyDescent="0.25">
      <c r="Q671" s="267"/>
    </row>
    <row r="672" spans="17:17" x14ac:dyDescent="0.25">
      <c r="Q672" s="267"/>
    </row>
    <row r="673" spans="17:17" x14ac:dyDescent="0.25">
      <c r="Q673" s="267"/>
    </row>
    <row r="674" spans="17:17" x14ac:dyDescent="0.25">
      <c r="Q674" s="267"/>
    </row>
    <row r="675" spans="17:17" x14ac:dyDescent="0.25">
      <c r="Q675" s="267"/>
    </row>
    <row r="676" spans="17:17" x14ac:dyDescent="0.25">
      <c r="Q676" s="267"/>
    </row>
    <row r="677" spans="17:17" x14ac:dyDescent="0.25">
      <c r="Q677" s="267"/>
    </row>
    <row r="678" spans="17:17" x14ac:dyDescent="0.25">
      <c r="Q678" s="267"/>
    </row>
    <row r="679" spans="17:17" x14ac:dyDescent="0.25">
      <c r="Q679" s="267"/>
    </row>
    <row r="680" spans="17:17" x14ac:dyDescent="0.25">
      <c r="Q680" s="267"/>
    </row>
    <row r="681" spans="17:17" x14ac:dyDescent="0.25">
      <c r="Q681" s="267"/>
    </row>
    <row r="682" spans="17:17" x14ac:dyDescent="0.25">
      <c r="Q682" s="267"/>
    </row>
    <row r="683" spans="17:17" x14ac:dyDescent="0.25">
      <c r="Q683" s="267"/>
    </row>
    <row r="684" spans="17:17" x14ac:dyDescent="0.25">
      <c r="Q684" s="267"/>
    </row>
    <row r="685" spans="17:17" x14ac:dyDescent="0.25">
      <c r="Q685" s="267"/>
    </row>
    <row r="686" spans="17:17" x14ac:dyDescent="0.25">
      <c r="Q686" s="267"/>
    </row>
    <row r="687" spans="17:17" x14ac:dyDescent="0.25">
      <c r="Q687" s="267"/>
    </row>
    <row r="688" spans="17:17" x14ac:dyDescent="0.25">
      <c r="Q688" s="267"/>
    </row>
    <row r="689" spans="17:17" x14ac:dyDescent="0.25">
      <c r="Q689" s="267"/>
    </row>
    <row r="690" spans="17:17" x14ac:dyDescent="0.25">
      <c r="Q690" s="267"/>
    </row>
    <row r="691" spans="17:17" x14ac:dyDescent="0.25">
      <c r="Q691" s="267"/>
    </row>
    <row r="692" spans="17:17" x14ac:dyDescent="0.25">
      <c r="Q692" s="267"/>
    </row>
    <row r="693" spans="17:17" x14ac:dyDescent="0.25">
      <c r="Q693" s="267"/>
    </row>
    <row r="694" spans="17:17" x14ac:dyDescent="0.25">
      <c r="Q694" s="267"/>
    </row>
    <row r="695" spans="17:17" x14ac:dyDescent="0.25">
      <c r="Q695" s="267"/>
    </row>
    <row r="696" spans="17:17" x14ac:dyDescent="0.25">
      <c r="Q696" s="267"/>
    </row>
    <row r="697" spans="17:17" x14ac:dyDescent="0.25">
      <c r="Q697" s="267"/>
    </row>
    <row r="698" spans="17:17" x14ac:dyDescent="0.25">
      <c r="Q698" s="267"/>
    </row>
    <row r="699" spans="17:17" x14ac:dyDescent="0.25">
      <c r="Q699" s="267"/>
    </row>
    <row r="700" spans="17:17" x14ac:dyDescent="0.25">
      <c r="Q700" s="267"/>
    </row>
    <row r="701" spans="17:17" x14ac:dyDescent="0.25">
      <c r="Q701" s="267"/>
    </row>
    <row r="702" spans="17:17" x14ac:dyDescent="0.25">
      <c r="Q702" s="267"/>
    </row>
    <row r="703" spans="17:17" x14ac:dyDescent="0.25">
      <c r="Q703" s="267"/>
    </row>
    <row r="704" spans="17:17" x14ac:dyDescent="0.25">
      <c r="Q704" s="267"/>
    </row>
    <row r="705" spans="17:17" x14ac:dyDescent="0.25">
      <c r="Q705" s="267"/>
    </row>
    <row r="706" spans="17:17" x14ac:dyDescent="0.25">
      <c r="Q706" s="267"/>
    </row>
    <row r="707" spans="17:17" x14ac:dyDescent="0.25">
      <c r="Q707" s="267"/>
    </row>
    <row r="708" spans="17:17" x14ac:dyDescent="0.25">
      <c r="Q708" s="267"/>
    </row>
    <row r="709" spans="17:17" x14ac:dyDescent="0.25">
      <c r="Q709" s="267"/>
    </row>
    <row r="710" spans="17:17" x14ac:dyDescent="0.25">
      <c r="Q710" s="267"/>
    </row>
    <row r="711" spans="17:17" x14ac:dyDescent="0.25">
      <c r="Q711" s="267"/>
    </row>
    <row r="712" spans="17:17" x14ac:dyDescent="0.25">
      <c r="Q712" s="267"/>
    </row>
    <row r="713" spans="17:17" x14ac:dyDescent="0.25">
      <c r="Q713" s="267"/>
    </row>
    <row r="714" spans="17:17" x14ac:dyDescent="0.25">
      <c r="Q714" s="267"/>
    </row>
    <row r="715" spans="17:17" x14ac:dyDescent="0.25">
      <c r="Q715" s="267"/>
    </row>
    <row r="716" spans="17:17" x14ac:dyDescent="0.25">
      <c r="Q716" s="267"/>
    </row>
    <row r="717" spans="17:17" x14ac:dyDescent="0.25">
      <c r="Q717" s="267"/>
    </row>
    <row r="718" spans="17:17" x14ac:dyDescent="0.25">
      <c r="Q718" s="267"/>
    </row>
    <row r="719" spans="17:17" x14ac:dyDescent="0.25">
      <c r="Q719" s="267"/>
    </row>
    <row r="720" spans="17:17" x14ac:dyDescent="0.25">
      <c r="Q720" s="267"/>
    </row>
    <row r="721" spans="17:17" x14ac:dyDescent="0.25">
      <c r="Q721" s="267"/>
    </row>
    <row r="722" spans="17:17" x14ac:dyDescent="0.25">
      <c r="Q722" s="267"/>
    </row>
    <row r="723" spans="17:17" x14ac:dyDescent="0.25">
      <c r="Q723" s="267"/>
    </row>
    <row r="724" spans="17:17" x14ac:dyDescent="0.25">
      <c r="Q724" s="267"/>
    </row>
    <row r="725" spans="17:17" x14ac:dyDescent="0.25">
      <c r="Q725" s="267"/>
    </row>
    <row r="726" spans="17:17" x14ac:dyDescent="0.25">
      <c r="Q726" s="267"/>
    </row>
    <row r="727" spans="17:17" x14ac:dyDescent="0.25">
      <c r="Q727" s="267"/>
    </row>
    <row r="728" spans="17:17" x14ac:dyDescent="0.25">
      <c r="Q728" s="267"/>
    </row>
    <row r="729" spans="17:17" x14ac:dyDescent="0.25">
      <c r="Q729" s="267"/>
    </row>
    <row r="730" spans="17:17" x14ac:dyDescent="0.25">
      <c r="Q730" s="267"/>
    </row>
    <row r="731" spans="17:17" x14ac:dyDescent="0.25">
      <c r="Q731" s="267"/>
    </row>
    <row r="732" spans="17:17" x14ac:dyDescent="0.25">
      <c r="Q732" s="267"/>
    </row>
    <row r="733" spans="17:17" x14ac:dyDescent="0.25">
      <c r="Q733" s="267"/>
    </row>
    <row r="734" spans="17:17" x14ac:dyDescent="0.25">
      <c r="Q734" s="267"/>
    </row>
    <row r="735" spans="17:17" x14ac:dyDescent="0.25">
      <c r="Q735" s="267"/>
    </row>
    <row r="736" spans="17:17" x14ac:dyDescent="0.25">
      <c r="Q736" s="267"/>
    </row>
    <row r="737" spans="17:17" x14ac:dyDescent="0.25">
      <c r="Q737" s="267"/>
    </row>
    <row r="738" spans="17:17" x14ac:dyDescent="0.25">
      <c r="Q738" s="267"/>
    </row>
    <row r="739" spans="17:17" x14ac:dyDescent="0.25">
      <c r="Q739" s="267"/>
    </row>
    <row r="740" spans="17:17" x14ac:dyDescent="0.25">
      <c r="Q740" s="267"/>
    </row>
    <row r="741" spans="17:17" x14ac:dyDescent="0.25">
      <c r="Q741" s="267"/>
    </row>
    <row r="742" spans="17:17" x14ac:dyDescent="0.25">
      <c r="Q742" s="267"/>
    </row>
    <row r="743" spans="17:17" x14ac:dyDescent="0.25">
      <c r="Q743" s="267"/>
    </row>
    <row r="744" spans="17:17" x14ac:dyDescent="0.25">
      <c r="Q744" s="267"/>
    </row>
    <row r="745" spans="17:17" x14ac:dyDescent="0.25">
      <c r="Q745" s="267"/>
    </row>
    <row r="746" spans="17:17" x14ac:dyDescent="0.25">
      <c r="Q746" s="267"/>
    </row>
    <row r="747" spans="17:17" x14ac:dyDescent="0.25">
      <c r="Q747" s="267"/>
    </row>
    <row r="748" spans="17:17" x14ac:dyDescent="0.25">
      <c r="Q748" s="267"/>
    </row>
    <row r="749" spans="17:17" x14ac:dyDescent="0.25">
      <c r="Q749" s="267"/>
    </row>
    <row r="750" spans="17:17" x14ac:dyDescent="0.25">
      <c r="Q750" s="267"/>
    </row>
    <row r="751" spans="17:17" x14ac:dyDescent="0.25">
      <c r="Q751" s="267"/>
    </row>
    <row r="752" spans="17:17" x14ac:dyDescent="0.25">
      <c r="Q752" s="267"/>
    </row>
    <row r="753" spans="17:17" x14ac:dyDescent="0.25">
      <c r="Q753" s="267"/>
    </row>
    <row r="754" spans="17:17" x14ac:dyDescent="0.25">
      <c r="Q754" s="267"/>
    </row>
    <row r="755" spans="17:17" x14ac:dyDescent="0.25">
      <c r="Q755" s="267"/>
    </row>
    <row r="756" spans="17:17" x14ac:dyDescent="0.25">
      <c r="Q756" s="267"/>
    </row>
    <row r="757" spans="17:17" x14ac:dyDescent="0.25">
      <c r="Q757" s="267"/>
    </row>
    <row r="758" spans="17:17" x14ac:dyDescent="0.25">
      <c r="Q758" s="267"/>
    </row>
    <row r="759" spans="17:17" x14ac:dyDescent="0.25">
      <c r="Q759" s="267"/>
    </row>
    <row r="760" spans="17:17" x14ac:dyDescent="0.25">
      <c r="Q760" s="267"/>
    </row>
    <row r="761" spans="17:17" x14ac:dyDescent="0.25">
      <c r="Q761" s="267"/>
    </row>
    <row r="762" spans="17:17" x14ac:dyDescent="0.25">
      <c r="Q762" s="267"/>
    </row>
    <row r="763" spans="17:17" x14ac:dyDescent="0.25">
      <c r="Q763" s="267"/>
    </row>
    <row r="764" spans="17:17" x14ac:dyDescent="0.25">
      <c r="Q764" s="267"/>
    </row>
    <row r="765" spans="17:17" x14ac:dyDescent="0.25">
      <c r="Q765" s="267"/>
    </row>
    <row r="766" spans="17:17" x14ac:dyDescent="0.25">
      <c r="Q766" s="267"/>
    </row>
    <row r="767" spans="17:17" x14ac:dyDescent="0.25">
      <c r="Q767" s="267"/>
    </row>
    <row r="768" spans="17:17" x14ac:dyDescent="0.25">
      <c r="Q768" s="267"/>
    </row>
    <row r="769" spans="17:17" x14ac:dyDescent="0.25">
      <c r="Q769" s="267"/>
    </row>
    <row r="770" spans="17:17" x14ac:dyDescent="0.25">
      <c r="Q770" s="267"/>
    </row>
    <row r="771" spans="17:17" x14ac:dyDescent="0.25">
      <c r="Q771" s="267"/>
    </row>
    <row r="772" spans="17:17" x14ac:dyDescent="0.25">
      <c r="Q772" s="267"/>
    </row>
    <row r="773" spans="17:17" x14ac:dyDescent="0.25">
      <c r="Q773" s="267"/>
    </row>
    <row r="774" spans="17:17" x14ac:dyDescent="0.25">
      <c r="Q774" s="267"/>
    </row>
    <row r="775" spans="17:17" x14ac:dyDescent="0.25">
      <c r="Q775" s="267"/>
    </row>
    <row r="776" spans="17:17" x14ac:dyDescent="0.25">
      <c r="Q776" s="267"/>
    </row>
    <row r="777" spans="17:17" x14ac:dyDescent="0.25">
      <c r="Q777" s="267"/>
    </row>
    <row r="778" spans="17:17" x14ac:dyDescent="0.25">
      <c r="Q778" s="267"/>
    </row>
    <row r="779" spans="17:17" x14ac:dyDescent="0.25">
      <c r="Q779" s="267"/>
    </row>
    <row r="780" spans="17:17" x14ac:dyDescent="0.25">
      <c r="Q780" s="267"/>
    </row>
    <row r="781" spans="17:17" x14ac:dyDescent="0.25">
      <c r="Q781" s="267"/>
    </row>
    <row r="782" spans="17:17" x14ac:dyDescent="0.25">
      <c r="Q782" s="267"/>
    </row>
    <row r="783" spans="17:17" x14ac:dyDescent="0.25">
      <c r="Q783" s="267"/>
    </row>
    <row r="784" spans="17:17" x14ac:dyDescent="0.25">
      <c r="Q784" s="267"/>
    </row>
    <row r="785" spans="17:17" x14ac:dyDescent="0.25">
      <c r="Q785" s="267"/>
    </row>
    <row r="786" spans="17:17" x14ac:dyDescent="0.25">
      <c r="Q786" s="267"/>
    </row>
    <row r="787" spans="17:17" x14ac:dyDescent="0.25">
      <c r="Q787" s="267"/>
    </row>
    <row r="788" spans="17:17" x14ac:dyDescent="0.25">
      <c r="Q788" s="267"/>
    </row>
    <row r="789" spans="17:17" x14ac:dyDescent="0.25">
      <c r="Q789" s="267"/>
    </row>
    <row r="790" spans="17:17" x14ac:dyDescent="0.25">
      <c r="Q790" s="267"/>
    </row>
    <row r="791" spans="17:17" x14ac:dyDescent="0.25">
      <c r="Q791" s="267"/>
    </row>
    <row r="792" spans="17:17" x14ac:dyDescent="0.25">
      <c r="Q792" s="267"/>
    </row>
    <row r="793" spans="17:17" x14ac:dyDescent="0.25">
      <c r="Q793" s="267"/>
    </row>
    <row r="794" spans="17:17" x14ac:dyDescent="0.25">
      <c r="Q794" s="267"/>
    </row>
    <row r="795" spans="17:17" x14ac:dyDescent="0.25">
      <c r="Q795" s="267"/>
    </row>
    <row r="796" spans="17:17" x14ac:dyDescent="0.25">
      <c r="Q796" s="267"/>
    </row>
    <row r="797" spans="17:17" x14ac:dyDescent="0.25">
      <c r="Q797" s="267"/>
    </row>
    <row r="798" spans="17:17" x14ac:dyDescent="0.25">
      <c r="Q798" s="267"/>
    </row>
    <row r="799" spans="17:17" x14ac:dyDescent="0.25">
      <c r="Q799" s="267"/>
    </row>
    <row r="800" spans="17:17" x14ac:dyDescent="0.25">
      <c r="Q800" s="267"/>
    </row>
    <row r="801" spans="17:17" x14ac:dyDescent="0.25">
      <c r="Q801" s="267"/>
    </row>
    <row r="802" spans="17:17" x14ac:dyDescent="0.25">
      <c r="Q802" s="267"/>
    </row>
    <row r="803" spans="17:17" x14ac:dyDescent="0.25">
      <c r="Q803" s="267"/>
    </row>
    <row r="804" spans="17:17" x14ac:dyDescent="0.25">
      <c r="Q804" s="267"/>
    </row>
    <row r="805" spans="17:17" x14ac:dyDescent="0.25">
      <c r="Q805" s="267"/>
    </row>
    <row r="806" spans="17:17" x14ac:dyDescent="0.25">
      <c r="Q806" s="267"/>
    </row>
    <row r="807" spans="17:17" x14ac:dyDescent="0.25">
      <c r="Q807" s="267"/>
    </row>
    <row r="808" spans="17:17" x14ac:dyDescent="0.25">
      <c r="Q808" s="267"/>
    </row>
    <row r="809" spans="17:17" x14ac:dyDescent="0.25">
      <c r="Q809" s="267"/>
    </row>
    <row r="810" spans="17:17" x14ac:dyDescent="0.25">
      <c r="Q810" s="267"/>
    </row>
    <row r="811" spans="17:17" x14ac:dyDescent="0.25">
      <c r="Q811" s="267"/>
    </row>
    <row r="812" spans="17:17" x14ac:dyDescent="0.25">
      <c r="Q812" s="267"/>
    </row>
    <row r="813" spans="17:17" x14ac:dyDescent="0.25">
      <c r="Q813" s="267"/>
    </row>
    <row r="814" spans="17:17" x14ac:dyDescent="0.25">
      <c r="Q814" s="267"/>
    </row>
    <row r="815" spans="17:17" x14ac:dyDescent="0.25">
      <c r="Q815" s="267"/>
    </row>
    <row r="816" spans="17:17" x14ac:dyDescent="0.25">
      <c r="Q816" s="267"/>
    </row>
    <row r="817" spans="17:17" x14ac:dyDescent="0.25">
      <c r="Q817" s="267"/>
    </row>
    <row r="818" spans="17:17" x14ac:dyDescent="0.25">
      <c r="Q818" s="267"/>
    </row>
    <row r="819" spans="17:17" x14ac:dyDescent="0.25">
      <c r="Q819" s="267"/>
    </row>
    <row r="820" spans="17:17" x14ac:dyDescent="0.25">
      <c r="Q820" s="267"/>
    </row>
    <row r="821" spans="17:17" x14ac:dyDescent="0.25">
      <c r="Q821" s="267"/>
    </row>
    <row r="822" spans="17:17" x14ac:dyDescent="0.25">
      <c r="Q822" s="267"/>
    </row>
    <row r="823" spans="17:17" x14ac:dyDescent="0.25">
      <c r="Q823" s="267"/>
    </row>
    <row r="824" spans="17:17" x14ac:dyDescent="0.25">
      <c r="Q824" s="267"/>
    </row>
    <row r="825" spans="17:17" x14ac:dyDescent="0.25">
      <c r="Q825" s="267"/>
    </row>
    <row r="826" spans="17:17" x14ac:dyDescent="0.25">
      <c r="Q826" s="267"/>
    </row>
    <row r="827" spans="17:17" x14ac:dyDescent="0.25">
      <c r="Q827" s="267"/>
    </row>
    <row r="828" spans="17:17" x14ac:dyDescent="0.25">
      <c r="Q828" s="267"/>
    </row>
    <row r="829" spans="17:17" x14ac:dyDescent="0.25">
      <c r="Q829" s="267"/>
    </row>
    <row r="830" spans="17:17" x14ac:dyDescent="0.25">
      <c r="Q830" s="267"/>
    </row>
    <row r="831" spans="17:17" x14ac:dyDescent="0.25">
      <c r="Q831" s="267"/>
    </row>
    <row r="832" spans="17:17" x14ac:dyDescent="0.25">
      <c r="Q832" s="267"/>
    </row>
    <row r="833" spans="17:17" x14ac:dyDescent="0.25">
      <c r="Q833" s="267"/>
    </row>
    <row r="834" spans="17:17" x14ac:dyDescent="0.25">
      <c r="Q834" s="267"/>
    </row>
    <row r="835" spans="17:17" x14ac:dyDescent="0.25">
      <c r="Q835" s="267"/>
    </row>
    <row r="836" spans="17:17" x14ac:dyDescent="0.25">
      <c r="Q836" s="267"/>
    </row>
    <row r="837" spans="17:17" x14ac:dyDescent="0.25">
      <c r="Q837" s="267"/>
    </row>
    <row r="838" spans="17:17" x14ac:dyDescent="0.25">
      <c r="Q838" s="267"/>
    </row>
    <row r="839" spans="17:17" x14ac:dyDescent="0.25">
      <c r="Q839" s="267"/>
    </row>
    <row r="840" spans="17:17" x14ac:dyDescent="0.25">
      <c r="Q840" s="267"/>
    </row>
    <row r="841" spans="17:17" x14ac:dyDescent="0.25">
      <c r="Q841" s="267"/>
    </row>
    <row r="842" spans="17:17" x14ac:dyDescent="0.25">
      <c r="Q842" s="267"/>
    </row>
    <row r="843" spans="17:17" x14ac:dyDescent="0.25">
      <c r="Q843" s="267"/>
    </row>
    <row r="844" spans="17:17" x14ac:dyDescent="0.25">
      <c r="Q844" s="267"/>
    </row>
    <row r="845" spans="17:17" x14ac:dyDescent="0.25">
      <c r="Q845" s="267"/>
    </row>
    <row r="846" spans="17:17" x14ac:dyDescent="0.25">
      <c r="Q846" s="267"/>
    </row>
    <row r="847" spans="17:17" x14ac:dyDescent="0.25">
      <c r="Q847" s="267"/>
    </row>
    <row r="848" spans="17:17" x14ac:dyDescent="0.25">
      <c r="Q848" s="267"/>
    </row>
    <row r="849" spans="17:17" x14ac:dyDescent="0.25">
      <c r="Q849" s="267"/>
    </row>
    <row r="850" spans="17:17" x14ac:dyDescent="0.25">
      <c r="Q850" s="267"/>
    </row>
    <row r="851" spans="17:17" x14ac:dyDescent="0.25">
      <c r="Q851" s="267"/>
    </row>
    <row r="852" spans="17:17" x14ac:dyDescent="0.25">
      <c r="Q852" s="267"/>
    </row>
    <row r="853" spans="17:17" x14ac:dyDescent="0.25">
      <c r="Q853" s="267"/>
    </row>
    <row r="854" spans="17:17" x14ac:dyDescent="0.25">
      <c r="Q854" s="267"/>
    </row>
    <row r="855" spans="17:17" x14ac:dyDescent="0.25">
      <c r="Q855" s="267"/>
    </row>
    <row r="856" spans="17:17" x14ac:dyDescent="0.25">
      <c r="Q856" s="267"/>
    </row>
    <row r="857" spans="17:17" x14ac:dyDescent="0.25">
      <c r="Q857" s="267"/>
    </row>
    <row r="858" spans="17:17" x14ac:dyDescent="0.25">
      <c r="Q858" s="267"/>
    </row>
    <row r="859" spans="17:17" x14ac:dyDescent="0.25">
      <c r="Q859" s="267"/>
    </row>
    <row r="860" spans="17:17" x14ac:dyDescent="0.25">
      <c r="Q860" s="267"/>
    </row>
    <row r="861" spans="17:17" x14ac:dyDescent="0.25">
      <c r="Q861" s="267"/>
    </row>
    <row r="862" spans="17:17" x14ac:dyDescent="0.25">
      <c r="Q862" s="267"/>
    </row>
    <row r="863" spans="17:17" x14ac:dyDescent="0.25">
      <c r="Q863" s="267"/>
    </row>
    <row r="864" spans="17:17" x14ac:dyDescent="0.25">
      <c r="Q864" s="267"/>
    </row>
    <row r="865" spans="17:17" x14ac:dyDescent="0.25">
      <c r="Q865" s="267"/>
    </row>
    <row r="866" spans="17:17" x14ac:dyDescent="0.25">
      <c r="Q866" s="267"/>
    </row>
    <row r="867" spans="17:17" x14ac:dyDescent="0.25">
      <c r="Q867" s="267"/>
    </row>
    <row r="868" spans="17:17" x14ac:dyDescent="0.25">
      <c r="Q868" s="267"/>
    </row>
    <row r="869" spans="17:17" x14ac:dyDescent="0.25">
      <c r="Q869" s="267"/>
    </row>
    <row r="870" spans="17:17" x14ac:dyDescent="0.25">
      <c r="Q870" s="267"/>
    </row>
    <row r="871" spans="17:17" x14ac:dyDescent="0.25">
      <c r="Q871" s="267"/>
    </row>
    <row r="872" spans="17:17" x14ac:dyDescent="0.25">
      <c r="Q872" s="267"/>
    </row>
    <row r="873" spans="17:17" x14ac:dyDescent="0.25">
      <c r="Q873" s="267"/>
    </row>
    <row r="874" spans="17:17" x14ac:dyDescent="0.25">
      <c r="Q874" s="267"/>
    </row>
    <row r="875" spans="17:17" x14ac:dyDescent="0.25">
      <c r="Q875" s="267"/>
    </row>
    <row r="876" spans="17:17" x14ac:dyDescent="0.25">
      <c r="Q876" s="267"/>
    </row>
    <row r="877" spans="17:17" x14ac:dyDescent="0.25">
      <c r="Q877" s="267"/>
    </row>
    <row r="878" spans="17:17" x14ac:dyDescent="0.25">
      <c r="Q878" s="267"/>
    </row>
    <row r="879" spans="17:17" x14ac:dyDescent="0.25">
      <c r="Q879" s="267"/>
    </row>
    <row r="880" spans="17:17" x14ac:dyDescent="0.25">
      <c r="Q880" s="267"/>
    </row>
    <row r="881" spans="17:17" x14ac:dyDescent="0.25">
      <c r="Q881" s="267"/>
    </row>
    <row r="882" spans="17:17" x14ac:dyDescent="0.25">
      <c r="Q882" s="267"/>
    </row>
    <row r="883" spans="17:17" x14ac:dyDescent="0.25">
      <c r="Q883" s="267"/>
    </row>
    <row r="884" spans="17:17" x14ac:dyDescent="0.25">
      <c r="Q884" s="267"/>
    </row>
    <row r="885" spans="17:17" x14ac:dyDescent="0.25">
      <c r="Q885" s="267"/>
    </row>
    <row r="886" spans="17:17" x14ac:dyDescent="0.25">
      <c r="Q886" s="267"/>
    </row>
    <row r="887" spans="17:17" x14ac:dyDescent="0.25">
      <c r="Q887" s="267"/>
    </row>
    <row r="888" spans="17:17" x14ac:dyDescent="0.25">
      <c r="Q888" s="267"/>
    </row>
    <row r="889" spans="17:17" x14ac:dyDescent="0.25">
      <c r="Q889" s="267"/>
    </row>
    <row r="890" spans="17:17" x14ac:dyDescent="0.25">
      <c r="Q890" s="267"/>
    </row>
    <row r="891" spans="17:17" x14ac:dyDescent="0.25">
      <c r="Q891" s="267"/>
    </row>
    <row r="892" spans="17:17" x14ac:dyDescent="0.25">
      <c r="Q892" s="267"/>
    </row>
    <row r="893" spans="17:17" x14ac:dyDescent="0.25">
      <c r="Q893" s="267"/>
    </row>
    <row r="894" spans="17:17" x14ac:dyDescent="0.25">
      <c r="Q894" s="267"/>
    </row>
    <row r="895" spans="17:17" x14ac:dyDescent="0.25">
      <c r="Q895" s="267"/>
    </row>
    <row r="896" spans="17:17" x14ac:dyDescent="0.25">
      <c r="Q896" s="267"/>
    </row>
    <row r="897" spans="17:17" x14ac:dyDescent="0.25">
      <c r="Q897" s="267"/>
    </row>
    <row r="898" spans="17:17" x14ac:dyDescent="0.25">
      <c r="Q898" s="267"/>
    </row>
    <row r="899" spans="17:17" x14ac:dyDescent="0.25">
      <c r="Q899" s="267"/>
    </row>
    <row r="900" spans="17:17" x14ac:dyDescent="0.25">
      <c r="Q900" s="267"/>
    </row>
    <row r="901" spans="17:17" x14ac:dyDescent="0.25">
      <c r="Q901" s="267"/>
    </row>
    <row r="902" spans="17:17" x14ac:dyDescent="0.25">
      <c r="Q902" s="267"/>
    </row>
    <row r="903" spans="17:17" x14ac:dyDescent="0.25">
      <c r="Q903" s="267"/>
    </row>
    <row r="904" spans="17:17" x14ac:dyDescent="0.25">
      <c r="Q904" s="267"/>
    </row>
    <row r="905" spans="17:17" x14ac:dyDescent="0.25">
      <c r="Q905" s="267"/>
    </row>
    <row r="906" spans="17:17" x14ac:dyDescent="0.25">
      <c r="Q906" s="267"/>
    </row>
    <row r="907" spans="17:17" x14ac:dyDescent="0.25">
      <c r="Q907" s="267"/>
    </row>
    <row r="908" spans="17:17" x14ac:dyDescent="0.25">
      <c r="Q908" s="267"/>
    </row>
    <row r="909" spans="17:17" x14ac:dyDescent="0.25">
      <c r="Q909" s="267"/>
    </row>
    <row r="910" spans="17:17" x14ac:dyDescent="0.25">
      <c r="Q910" s="267"/>
    </row>
    <row r="911" spans="17:17" x14ac:dyDescent="0.25">
      <c r="Q911" s="267"/>
    </row>
    <row r="912" spans="17:17" x14ac:dyDescent="0.25">
      <c r="Q912" s="267"/>
    </row>
    <row r="913" spans="17:17" x14ac:dyDescent="0.25">
      <c r="Q913" s="267"/>
    </row>
    <row r="914" spans="17:17" x14ac:dyDescent="0.25">
      <c r="Q914" s="267"/>
    </row>
    <row r="915" spans="17:17" x14ac:dyDescent="0.25">
      <c r="Q915" s="267"/>
    </row>
    <row r="916" spans="17:17" x14ac:dyDescent="0.25">
      <c r="Q916" s="267"/>
    </row>
    <row r="917" spans="17:17" x14ac:dyDescent="0.25">
      <c r="Q917" s="267"/>
    </row>
    <row r="918" spans="17:17" x14ac:dyDescent="0.25">
      <c r="Q918" s="267"/>
    </row>
    <row r="919" spans="17:17" x14ac:dyDescent="0.25">
      <c r="Q919" s="267"/>
    </row>
    <row r="920" spans="17:17" x14ac:dyDescent="0.25">
      <c r="Q920" s="267"/>
    </row>
    <row r="921" spans="17:17" x14ac:dyDescent="0.25">
      <c r="Q921" s="267"/>
    </row>
    <row r="922" spans="17:17" x14ac:dyDescent="0.25">
      <c r="Q922" s="267"/>
    </row>
    <row r="923" spans="17:17" x14ac:dyDescent="0.25">
      <c r="Q923" s="267"/>
    </row>
    <row r="924" spans="17:17" x14ac:dyDescent="0.25">
      <c r="Q924" s="267"/>
    </row>
    <row r="925" spans="17:17" x14ac:dyDescent="0.25">
      <c r="Q925" s="267"/>
    </row>
    <row r="926" spans="17:17" x14ac:dyDescent="0.25">
      <c r="Q926" s="267"/>
    </row>
    <row r="927" spans="17:17" x14ac:dyDescent="0.25">
      <c r="Q927" s="267"/>
    </row>
    <row r="928" spans="17:17" x14ac:dyDescent="0.25">
      <c r="Q928" s="267"/>
    </row>
    <row r="929" spans="17:17" x14ac:dyDescent="0.25">
      <c r="Q929" s="267"/>
    </row>
    <row r="930" spans="17:17" x14ac:dyDescent="0.25">
      <c r="Q930" s="267"/>
    </row>
    <row r="931" spans="17:17" x14ac:dyDescent="0.25">
      <c r="Q931" s="267"/>
    </row>
    <row r="932" spans="17:17" x14ac:dyDescent="0.25">
      <c r="Q932" s="267"/>
    </row>
    <row r="933" spans="17:17" x14ac:dyDescent="0.25">
      <c r="Q933" s="267"/>
    </row>
    <row r="934" spans="17:17" x14ac:dyDescent="0.25">
      <c r="Q934" s="267"/>
    </row>
    <row r="935" spans="17:17" x14ac:dyDescent="0.25">
      <c r="Q935" s="267"/>
    </row>
    <row r="936" spans="17:17" x14ac:dyDescent="0.25">
      <c r="Q936" s="267"/>
    </row>
    <row r="937" spans="17:17" x14ac:dyDescent="0.25">
      <c r="Q937" s="267"/>
    </row>
    <row r="938" spans="17:17" x14ac:dyDescent="0.25">
      <c r="Q938" s="267"/>
    </row>
    <row r="939" spans="17:17" x14ac:dyDescent="0.25">
      <c r="Q939" s="267"/>
    </row>
    <row r="940" spans="17:17" x14ac:dyDescent="0.25">
      <c r="Q940" s="267"/>
    </row>
    <row r="941" spans="17:17" x14ac:dyDescent="0.25">
      <c r="Q941" s="267"/>
    </row>
    <row r="942" spans="17:17" x14ac:dyDescent="0.25">
      <c r="Q942" s="267"/>
    </row>
    <row r="943" spans="17:17" x14ac:dyDescent="0.25">
      <c r="Q943" s="267"/>
    </row>
    <row r="944" spans="17:17" x14ac:dyDescent="0.25">
      <c r="Q944" s="267"/>
    </row>
    <row r="945" spans="17:17" x14ac:dyDescent="0.25">
      <c r="Q945" s="267"/>
    </row>
    <row r="946" spans="17:17" x14ac:dyDescent="0.25">
      <c r="Q946" s="267"/>
    </row>
    <row r="947" spans="17:17" x14ac:dyDescent="0.25">
      <c r="Q947" s="267"/>
    </row>
    <row r="948" spans="17:17" x14ac:dyDescent="0.25">
      <c r="Q948" s="267"/>
    </row>
    <row r="949" spans="17:17" x14ac:dyDescent="0.25">
      <c r="Q949" s="267"/>
    </row>
    <row r="950" spans="17:17" x14ac:dyDescent="0.25">
      <c r="Q950" s="267"/>
    </row>
    <row r="951" spans="17:17" x14ac:dyDescent="0.25">
      <c r="Q951" s="267"/>
    </row>
    <row r="952" spans="17:17" x14ac:dyDescent="0.25">
      <c r="Q952" s="267"/>
    </row>
    <row r="953" spans="17:17" x14ac:dyDescent="0.25">
      <c r="Q953" s="267"/>
    </row>
    <row r="954" spans="17:17" x14ac:dyDescent="0.25">
      <c r="Q954" s="267"/>
    </row>
    <row r="955" spans="17:17" x14ac:dyDescent="0.25">
      <c r="Q955" s="267"/>
    </row>
    <row r="956" spans="17:17" x14ac:dyDescent="0.25">
      <c r="Q956" s="267"/>
    </row>
    <row r="957" spans="17:17" x14ac:dyDescent="0.25">
      <c r="Q957" s="267"/>
    </row>
    <row r="958" spans="17:17" x14ac:dyDescent="0.25">
      <c r="Q958" s="267"/>
    </row>
    <row r="959" spans="17:17" x14ac:dyDescent="0.25">
      <c r="Q959" s="267"/>
    </row>
    <row r="960" spans="17:17" x14ac:dyDescent="0.25">
      <c r="Q960" s="267"/>
    </row>
    <row r="961" spans="17:17" x14ac:dyDescent="0.25">
      <c r="Q961" s="267"/>
    </row>
    <row r="962" spans="17:17" x14ac:dyDescent="0.25">
      <c r="Q962" s="267"/>
    </row>
    <row r="963" spans="17:17" x14ac:dyDescent="0.25">
      <c r="Q963" s="267"/>
    </row>
    <row r="964" spans="17:17" x14ac:dyDescent="0.25">
      <c r="Q964" s="267"/>
    </row>
    <row r="965" spans="17:17" x14ac:dyDescent="0.25">
      <c r="Q965" s="267"/>
    </row>
    <row r="966" spans="17:17" x14ac:dyDescent="0.25">
      <c r="Q966" s="267"/>
    </row>
    <row r="967" spans="17:17" x14ac:dyDescent="0.25">
      <c r="Q967" s="267"/>
    </row>
    <row r="968" spans="17:17" x14ac:dyDescent="0.25">
      <c r="Q968" s="267"/>
    </row>
    <row r="969" spans="17:17" x14ac:dyDescent="0.25">
      <c r="Q969" s="267"/>
    </row>
    <row r="970" spans="17:17" x14ac:dyDescent="0.25">
      <c r="Q970" s="267"/>
    </row>
    <row r="971" spans="17:17" x14ac:dyDescent="0.25">
      <c r="Q971" s="267"/>
    </row>
    <row r="972" spans="17:17" x14ac:dyDescent="0.25">
      <c r="Q972" s="267"/>
    </row>
    <row r="973" spans="17:17" x14ac:dyDescent="0.25">
      <c r="Q973" s="267"/>
    </row>
    <row r="974" spans="17:17" x14ac:dyDescent="0.25">
      <c r="Q974" s="267"/>
    </row>
    <row r="975" spans="17:17" x14ac:dyDescent="0.25">
      <c r="Q975" s="267"/>
    </row>
    <row r="976" spans="17:17" x14ac:dyDescent="0.25">
      <c r="Q976" s="267"/>
    </row>
    <row r="977" spans="17:17" x14ac:dyDescent="0.25">
      <c r="Q977" s="267"/>
    </row>
    <row r="978" spans="17:17" x14ac:dyDescent="0.25">
      <c r="Q978" s="267"/>
    </row>
    <row r="979" spans="17:17" x14ac:dyDescent="0.25">
      <c r="Q979" s="267"/>
    </row>
    <row r="980" spans="17:17" x14ac:dyDescent="0.25">
      <c r="Q980" s="267"/>
    </row>
    <row r="981" spans="17:17" x14ac:dyDescent="0.25">
      <c r="Q981" s="267"/>
    </row>
    <row r="982" spans="17:17" x14ac:dyDescent="0.25">
      <c r="Q982" s="267"/>
    </row>
    <row r="983" spans="17:17" x14ac:dyDescent="0.25">
      <c r="Q983" s="267"/>
    </row>
    <row r="984" spans="17:17" x14ac:dyDescent="0.25">
      <c r="Q984" s="267"/>
    </row>
    <row r="985" spans="17:17" x14ac:dyDescent="0.25">
      <c r="Q985" s="267"/>
    </row>
    <row r="986" spans="17:17" x14ac:dyDescent="0.25">
      <c r="Q986" s="267"/>
    </row>
    <row r="987" spans="17:17" x14ac:dyDescent="0.25">
      <c r="Q987" s="267"/>
    </row>
    <row r="988" spans="17:17" x14ac:dyDescent="0.25">
      <c r="Q988" s="267"/>
    </row>
    <row r="989" spans="17:17" x14ac:dyDescent="0.25">
      <c r="Q989" s="267"/>
    </row>
    <row r="990" spans="17:17" x14ac:dyDescent="0.25">
      <c r="Q990" s="267"/>
    </row>
    <row r="991" spans="17:17" x14ac:dyDescent="0.25">
      <c r="Q991" s="267"/>
    </row>
    <row r="992" spans="17:17" x14ac:dyDescent="0.25">
      <c r="Q992" s="267"/>
    </row>
    <row r="993" spans="17:17" x14ac:dyDescent="0.25">
      <c r="Q993" s="267"/>
    </row>
    <row r="994" spans="17:17" x14ac:dyDescent="0.25">
      <c r="Q994" s="267"/>
    </row>
    <row r="995" spans="17:17" x14ac:dyDescent="0.25">
      <c r="Q995" s="267"/>
    </row>
    <row r="996" spans="17:17" x14ac:dyDescent="0.25">
      <c r="Q996" s="267"/>
    </row>
    <row r="997" spans="17:17" x14ac:dyDescent="0.25">
      <c r="Q997" s="267"/>
    </row>
    <row r="998" spans="17:17" x14ac:dyDescent="0.25">
      <c r="Q998" s="267"/>
    </row>
    <row r="999" spans="17:17" x14ac:dyDescent="0.25">
      <c r="Q999" s="267"/>
    </row>
    <row r="1000" spans="17:17" x14ac:dyDescent="0.25">
      <c r="Q1000" s="267"/>
    </row>
    <row r="1001" spans="17:17" x14ac:dyDescent="0.25">
      <c r="Q1001" s="267"/>
    </row>
    <row r="1002" spans="17:17" x14ac:dyDescent="0.25">
      <c r="Q1002" s="267"/>
    </row>
    <row r="1003" spans="17:17" x14ac:dyDescent="0.25">
      <c r="Q1003" s="267"/>
    </row>
    <row r="1004" spans="17:17" x14ac:dyDescent="0.25">
      <c r="Q1004" s="267"/>
    </row>
    <row r="1005" spans="17:17" x14ac:dyDescent="0.25">
      <c r="Q1005" s="267"/>
    </row>
    <row r="1006" spans="17:17" x14ac:dyDescent="0.25">
      <c r="Q1006" s="267"/>
    </row>
    <row r="1007" spans="17:17" x14ac:dyDescent="0.25">
      <c r="Q1007" s="267"/>
    </row>
    <row r="1008" spans="17:17" x14ac:dyDescent="0.25">
      <c r="Q1008" s="267"/>
    </row>
    <row r="1009" spans="17:17" x14ac:dyDescent="0.25">
      <c r="Q1009" s="267"/>
    </row>
    <row r="1010" spans="17:17" x14ac:dyDescent="0.25">
      <c r="Q1010" s="267"/>
    </row>
    <row r="1011" spans="17:17" x14ac:dyDescent="0.25">
      <c r="Q1011" s="267"/>
    </row>
    <row r="1012" spans="17:17" x14ac:dyDescent="0.25">
      <c r="Q1012" s="267"/>
    </row>
    <row r="1013" spans="17:17" x14ac:dyDescent="0.25">
      <c r="Q1013" s="267"/>
    </row>
    <row r="1014" spans="17:17" x14ac:dyDescent="0.25">
      <c r="Q1014" s="267"/>
    </row>
    <row r="1015" spans="17:17" x14ac:dyDescent="0.25">
      <c r="Q1015" s="267"/>
    </row>
    <row r="1016" spans="17:17" x14ac:dyDescent="0.25">
      <c r="Q1016" s="267"/>
    </row>
    <row r="1017" spans="17:17" x14ac:dyDescent="0.25">
      <c r="Q1017" s="267"/>
    </row>
    <row r="1018" spans="17:17" x14ac:dyDescent="0.25">
      <c r="Q1018" s="267"/>
    </row>
    <row r="1019" spans="17:17" x14ac:dyDescent="0.25">
      <c r="Q1019" s="267"/>
    </row>
    <row r="1020" spans="17:17" x14ac:dyDescent="0.25">
      <c r="Q1020" s="267"/>
    </row>
    <row r="1021" spans="17:17" x14ac:dyDescent="0.25">
      <c r="Q1021" s="267"/>
    </row>
    <row r="1022" spans="17:17" x14ac:dyDescent="0.25">
      <c r="Q1022" s="267"/>
    </row>
    <row r="1023" spans="17:17" x14ac:dyDescent="0.25">
      <c r="Q1023" s="267"/>
    </row>
    <row r="1024" spans="17:17" x14ac:dyDescent="0.25">
      <c r="Q1024" s="267"/>
    </row>
    <row r="1025" spans="17:17" x14ac:dyDescent="0.25">
      <c r="Q1025" s="267"/>
    </row>
    <row r="1026" spans="17:17" x14ac:dyDescent="0.25">
      <c r="Q1026" s="267"/>
    </row>
    <row r="1027" spans="17:17" x14ac:dyDescent="0.25">
      <c r="Q1027" s="267"/>
    </row>
    <row r="1028" spans="17:17" x14ac:dyDescent="0.25">
      <c r="Q1028" s="267"/>
    </row>
    <row r="1029" spans="17:17" x14ac:dyDescent="0.25">
      <c r="Q1029" s="267"/>
    </row>
    <row r="1030" spans="17:17" x14ac:dyDescent="0.25">
      <c r="Q1030" s="267"/>
    </row>
    <row r="1031" spans="17:17" x14ac:dyDescent="0.25">
      <c r="Q1031" s="267"/>
    </row>
    <row r="1032" spans="17:17" x14ac:dyDescent="0.25">
      <c r="Q1032" s="267"/>
    </row>
    <row r="1033" spans="17:17" x14ac:dyDescent="0.25">
      <c r="Q1033" s="267"/>
    </row>
    <row r="1034" spans="17:17" x14ac:dyDescent="0.25">
      <c r="Q1034" s="267"/>
    </row>
    <row r="1035" spans="17:17" x14ac:dyDescent="0.25">
      <c r="Q1035" s="267"/>
    </row>
    <row r="1036" spans="17:17" x14ac:dyDescent="0.25">
      <c r="Q1036" s="267"/>
    </row>
    <row r="1037" spans="17:17" x14ac:dyDescent="0.25">
      <c r="Q1037" s="267"/>
    </row>
    <row r="1038" spans="17:17" x14ac:dyDescent="0.25">
      <c r="Q1038" s="267"/>
    </row>
    <row r="1039" spans="17:17" x14ac:dyDescent="0.25">
      <c r="Q1039" s="267"/>
    </row>
    <row r="1040" spans="17:17" x14ac:dyDescent="0.25">
      <c r="Q1040" s="267"/>
    </row>
    <row r="1041" spans="17:17" x14ac:dyDescent="0.25">
      <c r="Q1041" s="267"/>
    </row>
    <row r="1042" spans="17:17" x14ac:dyDescent="0.25">
      <c r="Q1042" s="267"/>
    </row>
    <row r="1043" spans="17:17" x14ac:dyDescent="0.25">
      <c r="Q1043" s="267"/>
    </row>
    <row r="1044" spans="17:17" x14ac:dyDescent="0.25">
      <c r="Q1044" s="267"/>
    </row>
    <row r="1045" spans="17:17" x14ac:dyDescent="0.25">
      <c r="Q1045" s="267"/>
    </row>
    <row r="1046" spans="17:17" x14ac:dyDescent="0.25">
      <c r="Q1046" s="267"/>
    </row>
    <row r="1047" spans="17:17" x14ac:dyDescent="0.25">
      <c r="Q1047" s="267"/>
    </row>
    <row r="1048" spans="17:17" x14ac:dyDescent="0.25">
      <c r="Q1048" s="267"/>
    </row>
    <row r="1049" spans="17:17" x14ac:dyDescent="0.25">
      <c r="Q1049" s="267"/>
    </row>
    <row r="1050" spans="17:17" x14ac:dyDescent="0.25">
      <c r="Q1050" s="267"/>
    </row>
    <row r="1051" spans="17:17" x14ac:dyDescent="0.25">
      <c r="Q1051" s="267"/>
    </row>
    <row r="1052" spans="17:17" x14ac:dyDescent="0.25">
      <c r="Q1052" s="267"/>
    </row>
    <row r="1053" spans="17:17" x14ac:dyDescent="0.25">
      <c r="Q1053" s="267"/>
    </row>
    <row r="1054" spans="17:17" x14ac:dyDescent="0.25">
      <c r="Q1054" s="267"/>
    </row>
    <row r="1055" spans="17:17" x14ac:dyDescent="0.25">
      <c r="Q1055" s="267"/>
    </row>
    <row r="1056" spans="17:17" x14ac:dyDescent="0.25">
      <c r="Q1056" s="267"/>
    </row>
    <row r="1057" spans="17:17" x14ac:dyDescent="0.25">
      <c r="Q1057" s="267"/>
    </row>
    <row r="1058" spans="17:17" x14ac:dyDescent="0.25">
      <c r="Q1058" s="267"/>
    </row>
    <row r="1059" spans="17:17" x14ac:dyDescent="0.25">
      <c r="Q1059" s="267"/>
    </row>
    <row r="1060" spans="17:17" x14ac:dyDescent="0.25">
      <c r="Q1060" s="267"/>
    </row>
    <row r="1061" spans="17:17" x14ac:dyDescent="0.25">
      <c r="Q1061" s="267"/>
    </row>
    <row r="1062" spans="17:17" x14ac:dyDescent="0.25">
      <c r="Q1062" s="267"/>
    </row>
    <row r="1063" spans="17:17" x14ac:dyDescent="0.25">
      <c r="Q1063" s="267"/>
    </row>
    <row r="1064" spans="17:17" x14ac:dyDescent="0.25">
      <c r="Q1064" s="267"/>
    </row>
    <row r="1065" spans="17:17" x14ac:dyDescent="0.25">
      <c r="Q1065" s="267"/>
    </row>
    <row r="1066" spans="17:17" x14ac:dyDescent="0.25">
      <c r="Q1066" s="267"/>
    </row>
    <row r="1067" spans="17:17" x14ac:dyDescent="0.25">
      <c r="Q1067" s="267"/>
    </row>
    <row r="1068" spans="17:17" x14ac:dyDescent="0.25">
      <c r="Q1068" s="267"/>
    </row>
    <row r="1069" spans="17:17" x14ac:dyDescent="0.25">
      <c r="Q1069" s="267"/>
    </row>
    <row r="1070" spans="17:17" x14ac:dyDescent="0.25">
      <c r="Q1070" s="267"/>
    </row>
    <row r="1071" spans="17:17" x14ac:dyDescent="0.25">
      <c r="Q1071" s="267"/>
    </row>
    <row r="1072" spans="17:17" x14ac:dyDescent="0.25">
      <c r="Q1072" s="267"/>
    </row>
    <row r="1073" spans="17:17" x14ac:dyDescent="0.25">
      <c r="Q1073" s="267"/>
    </row>
    <row r="1074" spans="17:17" x14ac:dyDescent="0.25">
      <c r="Q1074" s="267"/>
    </row>
    <row r="1075" spans="17:17" x14ac:dyDescent="0.25">
      <c r="Q1075" s="267"/>
    </row>
    <row r="1076" spans="17:17" x14ac:dyDescent="0.25">
      <c r="Q1076" s="267"/>
    </row>
    <row r="1077" spans="17:17" x14ac:dyDescent="0.25">
      <c r="Q1077" s="267"/>
    </row>
    <row r="1078" spans="17:17" x14ac:dyDescent="0.25">
      <c r="Q1078" s="267"/>
    </row>
    <row r="1079" spans="17:17" x14ac:dyDescent="0.25">
      <c r="Q1079" s="267"/>
    </row>
    <row r="1080" spans="17:17" x14ac:dyDescent="0.25">
      <c r="Q1080" s="267"/>
    </row>
    <row r="1081" spans="17:17" x14ac:dyDescent="0.25">
      <c r="Q1081" s="267"/>
    </row>
    <row r="1082" spans="17:17" x14ac:dyDescent="0.25">
      <c r="Q1082" s="267"/>
    </row>
    <row r="1083" spans="17:17" x14ac:dyDescent="0.25">
      <c r="Q1083" s="267"/>
    </row>
    <row r="1084" spans="17:17" x14ac:dyDescent="0.25">
      <c r="Q1084" s="267"/>
    </row>
    <row r="1085" spans="17:17" x14ac:dyDescent="0.25">
      <c r="Q1085" s="267"/>
    </row>
    <row r="1086" spans="17:17" x14ac:dyDescent="0.25">
      <c r="Q1086" s="267"/>
    </row>
    <row r="1087" spans="17:17" x14ac:dyDescent="0.25">
      <c r="Q1087" s="267"/>
    </row>
    <row r="1088" spans="17:17" x14ac:dyDescent="0.25">
      <c r="Q1088" s="267"/>
    </row>
    <row r="1089" spans="17:17" x14ac:dyDescent="0.25">
      <c r="Q1089" s="267"/>
    </row>
    <row r="1090" spans="17:17" x14ac:dyDescent="0.25">
      <c r="Q1090" s="267"/>
    </row>
    <row r="1091" spans="17:17" x14ac:dyDescent="0.25">
      <c r="Q1091" s="267"/>
    </row>
    <row r="1092" spans="17:17" x14ac:dyDescent="0.25">
      <c r="Q1092" s="267"/>
    </row>
    <row r="1093" spans="17:17" x14ac:dyDescent="0.25">
      <c r="Q1093" s="267"/>
    </row>
    <row r="1094" spans="17:17" x14ac:dyDescent="0.25">
      <c r="Q1094" s="267"/>
    </row>
    <row r="1095" spans="17:17" x14ac:dyDescent="0.25">
      <c r="Q1095" s="267"/>
    </row>
    <row r="1096" spans="17:17" x14ac:dyDescent="0.25">
      <c r="Q1096" s="267"/>
    </row>
    <row r="1097" spans="17:17" x14ac:dyDescent="0.25">
      <c r="Q1097" s="267"/>
    </row>
    <row r="1098" spans="17:17" x14ac:dyDescent="0.25">
      <c r="Q1098" s="267"/>
    </row>
    <row r="1099" spans="17:17" x14ac:dyDescent="0.25">
      <c r="Q1099" s="267"/>
    </row>
    <row r="1100" spans="17:17" x14ac:dyDescent="0.25">
      <c r="Q1100" s="267"/>
    </row>
    <row r="1101" spans="17:17" x14ac:dyDescent="0.25">
      <c r="Q1101" s="267"/>
    </row>
    <row r="1102" spans="17:17" x14ac:dyDescent="0.25">
      <c r="Q1102" s="267"/>
    </row>
    <row r="1103" spans="17:17" x14ac:dyDescent="0.25">
      <c r="Q1103" s="267"/>
    </row>
    <row r="1104" spans="17:17" x14ac:dyDescent="0.25">
      <c r="Q1104" s="267"/>
    </row>
    <row r="1105" spans="17:17" x14ac:dyDescent="0.25">
      <c r="Q1105" s="267"/>
    </row>
    <row r="1106" spans="17:17" x14ac:dyDescent="0.25">
      <c r="Q1106" s="267"/>
    </row>
    <row r="1107" spans="17:17" x14ac:dyDescent="0.25">
      <c r="Q1107" s="267"/>
    </row>
    <row r="1108" spans="17:17" x14ac:dyDescent="0.25">
      <c r="Q1108" s="267"/>
    </row>
    <row r="1109" spans="17:17" x14ac:dyDescent="0.25">
      <c r="Q1109" s="267"/>
    </row>
    <row r="1110" spans="17:17" x14ac:dyDescent="0.25">
      <c r="Q1110" s="267"/>
    </row>
    <row r="1111" spans="17:17" x14ac:dyDescent="0.25">
      <c r="Q1111" s="267"/>
    </row>
    <row r="1112" spans="17:17" x14ac:dyDescent="0.25">
      <c r="Q1112" s="267"/>
    </row>
    <row r="1113" spans="17:17" x14ac:dyDescent="0.25">
      <c r="Q1113" s="267"/>
    </row>
    <row r="1114" spans="17:17" x14ac:dyDescent="0.25">
      <c r="Q1114" s="267"/>
    </row>
    <row r="1115" spans="17:17" x14ac:dyDescent="0.25">
      <c r="Q1115" s="267"/>
    </row>
    <row r="1116" spans="17:17" x14ac:dyDescent="0.25">
      <c r="Q1116" s="267"/>
    </row>
    <row r="1117" spans="17:17" x14ac:dyDescent="0.25">
      <c r="Q1117" s="267"/>
    </row>
    <row r="1118" spans="17:17" x14ac:dyDescent="0.25">
      <c r="Q1118" s="267"/>
    </row>
    <row r="1119" spans="17:17" x14ac:dyDescent="0.25">
      <c r="Q1119" s="267"/>
    </row>
    <row r="1120" spans="17:17" x14ac:dyDescent="0.25">
      <c r="Q1120" s="267"/>
    </row>
    <row r="1121" spans="17:17" x14ac:dyDescent="0.25">
      <c r="Q1121" s="267"/>
    </row>
    <row r="1122" spans="17:17" x14ac:dyDescent="0.25">
      <c r="Q1122" s="267"/>
    </row>
    <row r="1123" spans="17:17" x14ac:dyDescent="0.25">
      <c r="Q1123" s="267"/>
    </row>
    <row r="1124" spans="17:17" x14ac:dyDescent="0.25">
      <c r="Q1124" s="267"/>
    </row>
    <row r="1125" spans="17:17" x14ac:dyDescent="0.25">
      <c r="Q1125" s="267"/>
    </row>
    <row r="1126" spans="17:17" x14ac:dyDescent="0.25">
      <c r="Q1126" s="267"/>
    </row>
    <row r="1127" spans="17:17" x14ac:dyDescent="0.25">
      <c r="Q1127" s="267"/>
    </row>
    <row r="1128" spans="17:17" x14ac:dyDescent="0.25">
      <c r="Q1128" s="267"/>
    </row>
    <row r="1129" spans="17:17" x14ac:dyDescent="0.25">
      <c r="Q1129" s="267"/>
    </row>
    <row r="1130" spans="17:17" x14ac:dyDescent="0.25">
      <c r="Q1130" s="267"/>
    </row>
    <row r="1131" spans="17:17" x14ac:dyDescent="0.25">
      <c r="Q1131" s="267"/>
    </row>
    <row r="1132" spans="17:17" x14ac:dyDescent="0.25">
      <c r="Q1132" s="267"/>
    </row>
    <row r="1133" spans="17:17" x14ac:dyDescent="0.25">
      <c r="Q1133" s="267"/>
    </row>
    <row r="1134" spans="17:17" x14ac:dyDescent="0.25">
      <c r="Q1134" s="267"/>
    </row>
    <row r="1135" spans="17:17" x14ac:dyDescent="0.25">
      <c r="Q1135" s="267"/>
    </row>
    <row r="1136" spans="17:17" x14ac:dyDescent="0.25">
      <c r="Q1136" s="267"/>
    </row>
    <row r="1137" spans="17:17" x14ac:dyDescent="0.25">
      <c r="Q1137" s="267"/>
    </row>
    <row r="1138" spans="17:17" x14ac:dyDescent="0.25">
      <c r="Q1138" s="267"/>
    </row>
    <row r="1139" spans="17:17" x14ac:dyDescent="0.25">
      <c r="Q1139" s="267"/>
    </row>
    <row r="1140" spans="17:17" x14ac:dyDescent="0.25">
      <c r="Q1140" s="267"/>
    </row>
    <row r="1141" spans="17:17" x14ac:dyDescent="0.25">
      <c r="Q1141" s="267"/>
    </row>
    <row r="1142" spans="17:17" x14ac:dyDescent="0.25">
      <c r="Q1142" s="267"/>
    </row>
    <row r="1143" spans="17:17" x14ac:dyDescent="0.25">
      <c r="Q1143" s="267"/>
    </row>
    <row r="1144" spans="17:17" x14ac:dyDescent="0.25">
      <c r="Q1144" s="267"/>
    </row>
    <row r="1145" spans="17:17" x14ac:dyDescent="0.25">
      <c r="Q1145" s="267"/>
    </row>
    <row r="1146" spans="17:17" x14ac:dyDescent="0.25">
      <c r="Q1146" s="267"/>
    </row>
    <row r="1147" spans="17:17" x14ac:dyDescent="0.25">
      <c r="Q1147" s="267"/>
    </row>
    <row r="1148" spans="17:17" x14ac:dyDescent="0.25">
      <c r="Q1148" s="267"/>
    </row>
    <row r="1149" spans="17:17" x14ac:dyDescent="0.25">
      <c r="Q1149" s="267"/>
    </row>
    <row r="1150" spans="17:17" x14ac:dyDescent="0.25">
      <c r="Q1150" s="267"/>
    </row>
    <row r="1151" spans="17:17" x14ac:dyDescent="0.25">
      <c r="Q1151" s="267"/>
    </row>
    <row r="1152" spans="17:17" x14ac:dyDescent="0.25">
      <c r="Q1152" s="267"/>
    </row>
    <row r="1153" spans="17:17" x14ac:dyDescent="0.25">
      <c r="Q1153" s="267"/>
    </row>
    <row r="1154" spans="17:17" x14ac:dyDescent="0.25">
      <c r="Q1154" s="267"/>
    </row>
    <row r="1155" spans="17:17" x14ac:dyDescent="0.25">
      <c r="Q1155" s="267"/>
    </row>
    <row r="1156" spans="17:17" x14ac:dyDescent="0.25">
      <c r="Q1156" s="267"/>
    </row>
    <row r="1157" spans="17:17" x14ac:dyDescent="0.25">
      <c r="Q1157" s="267"/>
    </row>
    <row r="1158" spans="17:17" x14ac:dyDescent="0.25">
      <c r="Q1158" s="267"/>
    </row>
    <row r="1159" spans="17:17" x14ac:dyDescent="0.25">
      <c r="Q1159" s="267"/>
    </row>
    <row r="1160" spans="17:17" x14ac:dyDescent="0.25">
      <c r="Q1160" s="267"/>
    </row>
    <row r="1161" spans="17:17" x14ac:dyDescent="0.25">
      <c r="Q1161" s="267"/>
    </row>
    <row r="1162" spans="17:17" x14ac:dyDescent="0.25">
      <c r="Q1162" s="267"/>
    </row>
    <row r="1163" spans="17:17" x14ac:dyDescent="0.25">
      <c r="Q1163" s="267"/>
    </row>
    <row r="1164" spans="17:17" x14ac:dyDescent="0.25">
      <c r="Q1164" s="267"/>
    </row>
    <row r="1165" spans="17:17" x14ac:dyDescent="0.25">
      <c r="Q1165" s="267"/>
    </row>
    <row r="1166" spans="17:17" x14ac:dyDescent="0.25">
      <c r="Q1166" s="267"/>
    </row>
    <row r="1167" spans="17:17" x14ac:dyDescent="0.25">
      <c r="Q1167" s="267"/>
    </row>
    <row r="1168" spans="17:17" x14ac:dyDescent="0.25">
      <c r="Q1168" s="267"/>
    </row>
    <row r="1169" spans="17:17" x14ac:dyDescent="0.25">
      <c r="Q1169" s="267"/>
    </row>
    <row r="1170" spans="17:17" x14ac:dyDescent="0.25">
      <c r="Q1170" s="267"/>
    </row>
    <row r="1171" spans="17:17" x14ac:dyDescent="0.25">
      <c r="Q1171" s="267"/>
    </row>
    <row r="1172" spans="17:17" x14ac:dyDescent="0.25">
      <c r="Q1172" s="267"/>
    </row>
    <row r="1173" spans="17:17" x14ac:dyDescent="0.25">
      <c r="Q1173" s="267"/>
    </row>
    <row r="1174" spans="17:17" x14ac:dyDescent="0.25">
      <c r="Q1174" s="267"/>
    </row>
    <row r="1175" spans="17:17" x14ac:dyDescent="0.25">
      <c r="Q1175" s="267"/>
    </row>
    <row r="1176" spans="17:17" x14ac:dyDescent="0.25">
      <c r="Q1176" s="267"/>
    </row>
    <row r="1177" spans="17:17" x14ac:dyDescent="0.25">
      <c r="Q1177" s="267"/>
    </row>
    <row r="1178" spans="17:17" x14ac:dyDescent="0.25">
      <c r="Q1178" s="267"/>
    </row>
    <row r="1179" spans="17:17" x14ac:dyDescent="0.25">
      <c r="Q1179" s="267"/>
    </row>
    <row r="1180" spans="17:17" x14ac:dyDescent="0.25">
      <c r="Q1180" s="267"/>
    </row>
    <row r="1181" spans="17:17" x14ac:dyDescent="0.25">
      <c r="Q1181" s="267"/>
    </row>
    <row r="1182" spans="17:17" x14ac:dyDescent="0.25">
      <c r="Q1182" s="267"/>
    </row>
    <row r="1183" spans="17:17" x14ac:dyDescent="0.25">
      <c r="Q1183" s="267"/>
    </row>
    <row r="1184" spans="17:17" x14ac:dyDescent="0.25">
      <c r="Q1184" s="267"/>
    </row>
    <row r="1185" spans="17:17" x14ac:dyDescent="0.25">
      <c r="Q1185" s="267"/>
    </row>
    <row r="1186" spans="17:17" x14ac:dyDescent="0.25">
      <c r="Q1186" s="267"/>
    </row>
    <row r="1187" spans="17:17" x14ac:dyDescent="0.25">
      <c r="Q1187" s="267"/>
    </row>
    <row r="1188" spans="17:17" x14ac:dyDescent="0.25">
      <c r="Q1188" s="267"/>
    </row>
    <row r="1189" spans="17:17" x14ac:dyDescent="0.25">
      <c r="Q1189" s="267"/>
    </row>
    <row r="1190" spans="17:17" x14ac:dyDescent="0.25">
      <c r="Q1190" s="267"/>
    </row>
    <row r="1191" spans="17:17" x14ac:dyDescent="0.25">
      <c r="Q1191" s="267"/>
    </row>
    <row r="1192" spans="17:17" x14ac:dyDescent="0.25">
      <c r="Q1192" s="267"/>
    </row>
    <row r="1193" spans="17:17" x14ac:dyDescent="0.25">
      <c r="Q1193" s="267"/>
    </row>
    <row r="1194" spans="17:17" x14ac:dyDescent="0.25">
      <c r="Q1194" s="267"/>
    </row>
    <row r="1195" spans="17:17" x14ac:dyDescent="0.25">
      <c r="Q1195" s="267"/>
    </row>
    <row r="1196" spans="17:17" x14ac:dyDescent="0.25">
      <c r="Q1196" s="267"/>
    </row>
    <row r="1197" spans="17:17" x14ac:dyDescent="0.25">
      <c r="Q1197" s="267"/>
    </row>
    <row r="1198" spans="17:17" x14ac:dyDescent="0.25">
      <c r="Q1198" s="267"/>
    </row>
    <row r="1199" spans="17:17" x14ac:dyDescent="0.25">
      <c r="Q1199" s="267"/>
    </row>
    <row r="1200" spans="17:17" x14ac:dyDescent="0.25">
      <c r="Q1200" s="267"/>
    </row>
    <row r="1201" spans="17:17" x14ac:dyDescent="0.25">
      <c r="Q1201" s="267"/>
    </row>
    <row r="1202" spans="17:17" x14ac:dyDescent="0.25">
      <c r="Q1202" s="267"/>
    </row>
    <row r="1203" spans="17:17" x14ac:dyDescent="0.25">
      <c r="Q1203" s="267"/>
    </row>
    <row r="1204" spans="17:17" x14ac:dyDescent="0.25">
      <c r="Q1204" s="267"/>
    </row>
    <row r="1205" spans="17:17" x14ac:dyDescent="0.25">
      <c r="Q1205" s="267"/>
    </row>
    <row r="1206" spans="17:17" x14ac:dyDescent="0.25">
      <c r="Q1206" s="267"/>
    </row>
    <row r="1207" spans="17:17" x14ac:dyDescent="0.25">
      <c r="Q1207" s="267"/>
    </row>
    <row r="1208" spans="17:17" x14ac:dyDescent="0.25">
      <c r="Q1208" s="267"/>
    </row>
    <row r="1209" spans="17:17" x14ac:dyDescent="0.25">
      <c r="Q1209" s="267"/>
    </row>
    <row r="1210" spans="17:17" x14ac:dyDescent="0.25">
      <c r="Q1210" s="267"/>
    </row>
    <row r="1211" spans="17:17" x14ac:dyDescent="0.25">
      <c r="Q1211" s="267"/>
    </row>
    <row r="1212" spans="17:17" x14ac:dyDescent="0.25">
      <c r="Q1212" s="267"/>
    </row>
    <row r="1213" spans="17:17" x14ac:dyDescent="0.25">
      <c r="Q1213" s="267"/>
    </row>
    <row r="1214" spans="17:17" x14ac:dyDescent="0.25">
      <c r="Q1214" s="267"/>
    </row>
    <row r="1215" spans="17:17" x14ac:dyDescent="0.25">
      <c r="Q1215" s="267"/>
    </row>
    <row r="1216" spans="17:17" x14ac:dyDescent="0.25">
      <c r="Q1216" s="267"/>
    </row>
    <row r="1217" spans="17:17" x14ac:dyDescent="0.25">
      <c r="Q1217" s="267"/>
    </row>
    <row r="1218" spans="17:17" x14ac:dyDescent="0.25">
      <c r="Q1218" s="267"/>
    </row>
    <row r="1219" spans="17:17" x14ac:dyDescent="0.25">
      <c r="Q1219" s="267"/>
    </row>
    <row r="1220" spans="17:17" x14ac:dyDescent="0.25">
      <c r="Q1220" s="267"/>
    </row>
    <row r="1221" spans="17:17" x14ac:dyDescent="0.25">
      <c r="Q1221" s="267"/>
    </row>
    <row r="1222" spans="17:17" x14ac:dyDescent="0.25">
      <c r="Q1222" s="267"/>
    </row>
    <row r="1223" spans="17:17" x14ac:dyDescent="0.25">
      <c r="Q1223" s="267"/>
    </row>
    <row r="1224" spans="17:17" x14ac:dyDescent="0.25">
      <c r="Q1224" s="267"/>
    </row>
    <row r="1225" spans="17:17" x14ac:dyDescent="0.25">
      <c r="Q1225" s="267"/>
    </row>
    <row r="1226" spans="17:17" x14ac:dyDescent="0.25">
      <c r="Q1226" s="267"/>
    </row>
    <row r="1227" spans="17:17" x14ac:dyDescent="0.25">
      <c r="Q1227" s="267"/>
    </row>
    <row r="1228" spans="17:17" x14ac:dyDescent="0.25">
      <c r="Q1228" s="267"/>
    </row>
    <row r="1229" spans="17:17" x14ac:dyDescent="0.25">
      <c r="Q1229" s="267"/>
    </row>
    <row r="1230" spans="17:17" x14ac:dyDescent="0.25">
      <c r="Q1230" s="267"/>
    </row>
    <row r="1231" spans="17:17" x14ac:dyDescent="0.25">
      <c r="Q1231" s="267"/>
    </row>
    <row r="1232" spans="17:17" x14ac:dyDescent="0.25">
      <c r="Q1232" s="267"/>
    </row>
    <row r="1233" spans="17:17" x14ac:dyDescent="0.25">
      <c r="Q1233" s="267"/>
    </row>
    <row r="1234" spans="17:17" x14ac:dyDescent="0.25">
      <c r="Q1234" s="267"/>
    </row>
    <row r="1235" spans="17:17" x14ac:dyDescent="0.25">
      <c r="Q1235" s="267"/>
    </row>
    <row r="1236" spans="17:17" x14ac:dyDescent="0.25">
      <c r="Q1236" s="267"/>
    </row>
    <row r="1237" spans="17:17" x14ac:dyDescent="0.25">
      <c r="Q1237" s="267"/>
    </row>
    <row r="1238" spans="17:17" x14ac:dyDescent="0.25">
      <c r="Q1238" s="267"/>
    </row>
    <row r="1239" spans="17:17" x14ac:dyDescent="0.25">
      <c r="Q1239" s="267"/>
    </row>
    <row r="1240" spans="17:17" x14ac:dyDescent="0.25">
      <c r="Q1240" s="267"/>
    </row>
    <row r="1241" spans="17:17" x14ac:dyDescent="0.25">
      <c r="Q1241" s="267"/>
    </row>
    <row r="1242" spans="17:17" x14ac:dyDescent="0.25">
      <c r="Q1242" s="267"/>
    </row>
    <row r="1243" spans="17:17" x14ac:dyDescent="0.25">
      <c r="Q1243" s="267"/>
    </row>
    <row r="1244" spans="17:17" x14ac:dyDescent="0.25">
      <c r="Q1244" s="267"/>
    </row>
    <row r="1245" spans="17:17" x14ac:dyDescent="0.25">
      <c r="Q1245" s="267"/>
    </row>
    <row r="1246" spans="17:17" x14ac:dyDescent="0.25">
      <c r="Q1246" s="267"/>
    </row>
    <row r="1247" spans="17:17" x14ac:dyDescent="0.25">
      <c r="Q1247" s="267"/>
    </row>
    <row r="1248" spans="17:17" x14ac:dyDescent="0.25">
      <c r="Q1248" s="267"/>
    </row>
    <row r="1249" spans="17:17" x14ac:dyDescent="0.25">
      <c r="Q1249" s="267"/>
    </row>
    <row r="1250" spans="17:17" x14ac:dyDescent="0.25">
      <c r="Q1250" s="267"/>
    </row>
    <row r="1251" spans="17:17" x14ac:dyDescent="0.25">
      <c r="Q1251" s="267"/>
    </row>
    <row r="1252" spans="17:17" x14ac:dyDescent="0.25">
      <c r="Q1252" s="267"/>
    </row>
    <row r="1253" spans="17:17" x14ac:dyDescent="0.25">
      <c r="Q1253" s="267"/>
    </row>
    <row r="1254" spans="17:17" x14ac:dyDescent="0.25">
      <c r="Q1254" s="267"/>
    </row>
    <row r="1255" spans="17:17" x14ac:dyDescent="0.25">
      <c r="Q1255" s="267"/>
    </row>
    <row r="1256" spans="17:17" x14ac:dyDescent="0.25">
      <c r="Q1256" s="267"/>
    </row>
    <row r="1257" spans="17:17" x14ac:dyDescent="0.25">
      <c r="Q1257" s="267"/>
    </row>
    <row r="1258" spans="17:17" x14ac:dyDescent="0.25">
      <c r="Q1258" s="267"/>
    </row>
    <row r="1259" spans="17:17" x14ac:dyDescent="0.25">
      <c r="Q1259" s="267"/>
    </row>
    <row r="1260" spans="17:17" x14ac:dyDescent="0.25">
      <c r="Q1260" s="267"/>
    </row>
    <row r="1261" spans="17:17" x14ac:dyDescent="0.25">
      <c r="Q1261" s="267"/>
    </row>
    <row r="1262" spans="17:17" x14ac:dyDescent="0.25">
      <c r="Q1262" s="267"/>
    </row>
    <row r="1263" spans="17:17" x14ac:dyDescent="0.25">
      <c r="Q1263" s="267"/>
    </row>
    <row r="1264" spans="17:17" x14ac:dyDescent="0.25">
      <c r="Q1264" s="267"/>
    </row>
    <row r="1265" spans="17:17" x14ac:dyDescent="0.25">
      <c r="Q1265" s="267"/>
    </row>
    <row r="1266" spans="17:17" x14ac:dyDescent="0.25">
      <c r="Q1266" s="267"/>
    </row>
    <row r="1267" spans="17:17" x14ac:dyDescent="0.25">
      <c r="Q1267" s="267"/>
    </row>
    <row r="1268" spans="17:17" x14ac:dyDescent="0.25">
      <c r="Q1268" s="267"/>
    </row>
    <row r="1269" spans="17:17" x14ac:dyDescent="0.25">
      <c r="Q1269" s="267"/>
    </row>
    <row r="1270" spans="17:17" x14ac:dyDescent="0.25">
      <c r="Q1270" s="267"/>
    </row>
    <row r="1271" spans="17:17" x14ac:dyDescent="0.25">
      <c r="Q1271" s="267"/>
    </row>
    <row r="1272" spans="17:17" x14ac:dyDescent="0.25">
      <c r="Q1272" s="267"/>
    </row>
    <row r="1273" spans="17:17" x14ac:dyDescent="0.25">
      <c r="Q1273" s="267"/>
    </row>
    <row r="1274" spans="17:17" x14ac:dyDescent="0.25">
      <c r="Q1274" s="267"/>
    </row>
    <row r="1275" spans="17:17" x14ac:dyDescent="0.25">
      <c r="Q1275" s="267"/>
    </row>
    <row r="1276" spans="17:17" x14ac:dyDescent="0.25">
      <c r="Q1276" s="267"/>
    </row>
    <row r="1277" spans="17:17" x14ac:dyDescent="0.25">
      <c r="Q1277" s="267"/>
    </row>
    <row r="1278" spans="17:17" x14ac:dyDescent="0.25">
      <c r="Q1278" s="267"/>
    </row>
    <row r="1279" spans="17:17" x14ac:dyDescent="0.25">
      <c r="Q1279" s="267"/>
    </row>
    <row r="1280" spans="17:17" x14ac:dyDescent="0.25">
      <c r="Q1280" s="267"/>
    </row>
    <row r="1281" spans="17:17" x14ac:dyDescent="0.25">
      <c r="Q1281" s="267"/>
    </row>
    <row r="1282" spans="17:17" x14ac:dyDescent="0.25">
      <c r="Q1282" s="267"/>
    </row>
    <row r="1283" spans="17:17" x14ac:dyDescent="0.25">
      <c r="Q1283" s="267"/>
    </row>
    <row r="1284" spans="17:17" x14ac:dyDescent="0.25">
      <c r="Q1284" s="267"/>
    </row>
    <row r="1285" spans="17:17" x14ac:dyDescent="0.25">
      <c r="Q1285" s="267"/>
    </row>
    <row r="1286" spans="17:17" x14ac:dyDescent="0.25">
      <c r="Q1286" s="267"/>
    </row>
    <row r="1287" spans="17:17" x14ac:dyDescent="0.25">
      <c r="Q1287" s="267"/>
    </row>
    <row r="1288" spans="17:17" x14ac:dyDescent="0.25">
      <c r="Q1288" s="267"/>
    </row>
    <row r="1289" spans="17:17" x14ac:dyDescent="0.25">
      <c r="Q1289" s="267"/>
    </row>
    <row r="1290" spans="17:17" x14ac:dyDescent="0.25">
      <c r="Q1290" s="267"/>
    </row>
    <row r="1291" spans="17:17" x14ac:dyDescent="0.25">
      <c r="Q1291" s="267"/>
    </row>
    <row r="1292" spans="17:17" x14ac:dyDescent="0.25">
      <c r="Q1292" s="267"/>
    </row>
    <row r="1293" spans="17:17" x14ac:dyDescent="0.25">
      <c r="Q1293" s="267"/>
    </row>
    <row r="1294" spans="17:17" x14ac:dyDescent="0.25">
      <c r="Q1294" s="267"/>
    </row>
    <row r="1295" spans="17:17" x14ac:dyDescent="0.25">
      <c r="Q1295" s="267"/>
    </row>
    <row r="1296" spans="17:17" x14ac:dyDescent="0.25">
      <c r="Q1296" s="267"/>
    </row>
    <row r="1297" spans="17:17" x14ac:dyDescent="0.25">
      <c r="Q1297" s="267"/>
    </row>
    <row r="1298" spans="17:17" x14ac:dyDescent="0.25">
      <c r="Q1298" s="267"/>
    </row>
    <row r="1299" spans="17:17" x14ac:dyDescent="0.25">
      <c r="Q1299" s="267"/>
    </row>
    <row r="1300" spans="17:17" x14ac:dyDescent="0.25">
      <c r="Q1300" s="267"/>
    </row>
    <row r="1301" spans="17:17" x14ac:dyDescent="0.25">
      <c r="Q1301" s="267"/>
    </row>
    <row r="1302" spans="17:17" x14ac:dyDescent="0.25">
      <c r="Q1302" s="267"/>
    </row>
    <row r="1303" spans="17:17" x14ac:dyDescent="0.25">
      <c r="Q1303" s="267"/>
    </row>
    <row r="1304" spans="17:17" x14ac:dyDescent="0.25">
      <c r="Q1304" s="267"/>
    </row>
    <row r="1305" spans="17:17" x14ac:dyDescent="0.25">
      <c r="Q1305" s="267"/>
    </row>
    <row r="1306" spans="17:17" x14ac:dyDescent="0.25">
      <c r="Q1306" s="267"/>
    </row>
    <row r="1307" spans="17:17" x14ac:dyDescent="0.25">
      <c r="Q1307" s="267"/>
    </row>
    <row r="1308" spans="17:17" x14ac:dyDescent="0.25">
      <c r="Q1308" s="267"/>
    </row>
    <row r="1309" spans="17:17" x14ac:dyDescent="0.25">
      <c r="Q1309" s="267"/>
    </row>
    <row r="1310" spans="17:17" x14ac:dyDescent="0.25">
      <c r="Q1310" s="267"/>
    </row>
    <row r="1311" spans="17:17" x14ac:dyDescent="0.25">
      <c r="Q1311" s="267"/>
    </row>
    <row r="1312" spans="17:17" x14ac:dyDescent="0.25">
      <c r="Q1312" s="267"/>
    </row>
    <row r="1313" spans="17:17" x14ac:dyDescent="0.25">
      <c r="Q1313" s="267"/>
    </row>
    <row r="1314" spans="17:17" x14ac:dyDescent="0.25">
      <c r="Q1314" s="267"/>
    </row>
    <row r="1315" spans="17:17" x14ac:dyDescent="0.25">
      <c r="Q1315" s="267"/>
    </row>
    <row r="1316" spans="17:17" x14ac:dyDescent="0.25">
      <c r="Q1316" s="267"/>
    </row>
    <row r="1317" spans="17:17" x14ac:dyDescent="0.25">
      <c r="Q1317" s="267"/>
    </row>
    <row r="1318" spans="17:17" x14ac:dyDescent="0.25">
      <c r="Q1318" s="267"/>
    </row>
    <row r="1319" spans="17:17" x14ac:dyDescent="0.25">
      <c r="Q1319" s="267"/>
    </row>
    <row r="1320" spans="17:17" x14ac:dyDescent="0.25">
      <c r="Q1320" s="267"/>
    </row>
    <row r="1321" spans="17:17" x14ac:dyDescent="0.25">
      <c r="Q1321" s="267"/>
    </row>
    <row r="1322" spans="17:17" x14ac:dyDescent="0.25">
      <c r="Q1322" s="267"/>
    </row>
    <row r="1323" spans="17:17" x14ac:dyDescent="0.25">
      <c r="Q1323" s="267"/>
    </row>
    <row r="1324" spans="17:17" x14ac:dyDescent="0.25">
      <c r="Q1324" s="267"/>
    </row>
    <row r="1325" spans="17:17" x14ac:dyDescent="0.25">
      <c r="Q1325" s="267"/>
    </row>
    <row r="1326" spans="17:17" x14ac:dyDescent="0.25">
      <c r="Q1326" s="267"/>
    </row>
    <row r="1327" spans="17:17" x14ac:dyDescent="0.25">
      <c r="Q1327" s="267"/>
    </row>
    <row r="1328" spans="17:17" x14ac:dyDescent="0.25">
      <c r="Q1328" s="267"/>
    </row>
    <row r="1329" spans="17:17" x14ac:dyDescent="0.25">
      <c r="Q1329" s="267"/>
    </row>
    <row r="1330" spans="17:17" x14ac:dyDescent="0.25">
      <c r="Q1330" s="267"/>
    </row>
    <row r="1331" spans="17:17" x14ac:dyDescent="0.25">
      <c r="Q1331" s="267"/>
    </row>
    <row r="1332" spans="17:17" x14ac:dyDescent="0.25">
      <c r="Q1332" s="267"/>
    </row>
    <row r="1333" spans="17:17" x14ac:dyDescent="0.25">
      <c r="Q1333" s="267"/>
    </row>
    <row r="1334" spans="17:17" x14ac:dyDescent="0.25">
      <c r="Q1334" s="267"/>
    </row>
    <row r="1335" spans="17:17" x14ac:dyDescent="0.25">
      <c r="Q1335" s="267"/>
    </row>
    <row r="1336" spans="17:17" x14ac:dyDescent="0.25">
      <c r="Q1336" s="267"/>
    </row>
    <row r="1337" spans="17:17" x14ac:dyDescent="0.25">
      <c r="Q1337" s="267"/>
    </row>
    <row r="1338" spans="17:17" x14ac:dyDescent="0.25">
      <c r="Q1338" s="267"/>
    </row>
    <row r="1339" spans="17:17" x14ac:dyDescent="0.25">
      <c r="Q1339" s="267"/>
    </row>
    <row r="1340" spans="17:17" x14ac:dyDescent="0.25">
      <c r="Q1340" s="267"/>
    </row>
    <row r="1341" spans="17:17" x14ac:dyDescent="0.25">
      <c r="Q1341" s="267"/>
    </row>
    <row r="1342" spans="17:17" x14ac:dyDescent="0.25">
      <c r="Q1342" s="267"/>
    </row>
    <row r="1343" spans="17:17" x14ac:dyDescent="0.25">
      <c r="Q1343" s="267"/>
    </row>
    <row r="1344" spans="17:17" x14ac:dyDescent="0.25">
      <c r="Q1344" s="267"/>
    </row>
    <row r="1345" spans="17:17" x14ac:dyDescent="0.25">
      <c r="Q1345" s="267"/>
    </row>
    <row r="1346" spans="17:17" x14ac:dyDescent="0.25">
      <c r="Q1346" s="267"/>
    </row>
    <row r="1347" spans="17:17" x14ac:dyDescent="0.25">
      <c r="Q1347" s="267"/>
    </row>
    <row r="1348" spans="17:17" x14ac:dyDescent="0.25">
      <c r="Q1348" s="267"/>
    </row>
    <row r="1349" spans="17:17" x14ac:dyDescent="0.25">
      <c r="Q1349" s="267"/>
    </row>
    <row r="1350" spans="17:17" x14ac:dyDescent="0.25">
      <c r="Q1350" s="267"/>
    </row>
    <row r="1351" spans="17:17" x14ac:dyDescent="0.25">
      <c r="Q1351" s="267"/>
    </row>
    <row r="1352" spans="17:17" x14ac:dyDescent="0.25">
      <c r="Q1352" s="267"/>
    </row>
    <row r="1353" spans="17:17" x14ac:dyDescent="0.25">
      <c r="Q1353" s="267"/>
    </row>
    <row r="1354" spans="17:17" x14ac:dyDescent="0.25">
      <c r="Q1354" s="267"/>
    </row>
    <row r="1355" spans="17:17" x14ac:dyDescent="0.25">
      <c r="Q1355" s="267"/>
    </row>
    <row r="1356" spans="17:17" x14ac:dyDescent="0.25">
      <c r="Q1356" s="267"/>
    </row>
    <row r="1357" spans="17:17" x14ac:dyDescent="0.25">
      <c r="Q1357" s="267"/>
    </row>
    <row r="1358" spans="17:17" x14ac:dyDescent="0.25">
      <c r="Q1358" s="267"/>
    </row>
    <row r="1359" spans="17:17" x14ac:dyDescent="0.25">
      <c r="Q1359" s="267"/>
    </row>
    <row r="1360" spans="17:17" x14ac:dyDescent="0.25">
      <c r="Q1360" s="267"/>
    </row>
    <row r="1361" spans="17:17" x14ac:dyDescent="0.25">
      <c r="Q1361" s="267"/>
    </row>
    <row r="1362" spans="17:17" x14ac:dyDescent="0.25">
      <c r="Q1362" s="267"/>
    </row>
    <row r="1363" spans="17:17" x14ac:dyDescent="0.25">
      <c r="Q1363" s="267"/>
    </row>
    <row r="1364" spans="17:17" x14ac:dyDescent="0.25">
      <c r="Q1364" s="267"/>
    </row>
    <row r="1365" spans="17:17" x14ac:dyDescent="0.25">
      <c r="Q1365" s="267"/>
    </row>
    <row r="1366" spans="17:17" x14ac:dyDescent="0.25">
      <c r="Q1366" s="267"/>
    </row>
    <row r="1367" spans="17:17" x14ac:dyDescent="0.25">
      <c r="Q1367" s="267"/>
    </row>
    <row r="1368" spans="17:17" x14ac:dyDescent="0.25">
      <c r="Q1368" s="267"/>
    </row>
    <row r="1369" spans="17:17" x14ac:dyDescent="0.25">
      <c r="Q1369" s="267"/>
    </row>
    <row r="1370" spans="17:17" x14ac:dyDescent="0.25">
      <c r="Q1370" s="267"/>
    </row>
    <row r="1371" spans="17:17" x14ac:dyDescent="0.25">
      <c r="Q1371" s="267"/>
    </row>
    <row r="1372" spans="17:17" x14ac:dyDescent="0.25">
      <c r="Q1372" s="267"/>
    </row>
    <row r="1373" spans="17:17" x14ac:dyDescent="0.25">
      <c r="Q1373" s="267"/>
    </row>
    <row r="1374" spans="17:17" x14ac:dyDescent="0.25">
      <c r="Q1374" s="267"/>
    </row>
    <row r="1375" spans="17:17" x14ac:dyDescent="0.25">
      <c r="Q1375" s="267"/>
    </row>
    <row r="1376" spans="17:17" x14ac:dyDescent="0.25">
      <c r="Q1376" s="267"/>
    </row>
    <row r="1377" spans="17:17" x14ac:dyDescent="0.25">
      <c r="Q1377" s="267"/>
    </row>
    <row r="1378" spans="17:17" x14ac:dyDescent="0.25">
      <c r="Q1378" s="267"/>
    </row>
    <row r="1379" spans="17:17" x14ac:dyDescent="0.25">
      <c r="Q1379" s="267"/>
    </row>
    <row r="1380" spans="17:17" x14ac:dyDescent="0.25">
      <c r="Q1380" s="267"/>
    </row>
    <row r="1381" spans="17:17" x14ac:dyDescent="0.25">
      <c r="Q1381" s="267"/>
    </row>
    <row r="1382" spans="17:17" x14ac:dyDescent="0.25">
      <c r="Q1382" s="267"/>
    </row>
    <row r="1383" spans="17:17" x14ac:dyDescent="0.25">
      <c r="Q1383" s="267"/>
    </row>
    <row r="1384" spans="17:17" x14ac:dyDescent="0.25">
      <c r="Q1384" s="267"/>
    </row>
    <row r="1385" spans="17:17" x14ac:dyDescent="0.25">
      <c r="Q1385" s="267"/>
    </row>
    <row r="1386" spans="17:17" x14ac:dyDescent="0.25">
      <c r="Q1386" s="267"/>
    </row>
    <row r="1387" spans="17:17" x14ac:dyDescent="0.25">
      <c r="Q1387" s="267"/>
    </row>
    <row r="1388" spans="17:17" x14ac:dyDescent="0.25">
      <c r="Q1388" s="267"/>
    </row>
    <row r="1389" spans="17:17" x14ac:dyDescent="0.25">
      <c r="Q1389" s="267"/>
    </row>
    <row r="1390" spans="17:17" x14ac:dyDescent="0.25">
      <c r="Q1390" s="267"/>
    </row>
    <row r="1391" spans="17:17" x14ac:dyDescent="0.25">
      <c r="Q1391" s="267"/>
    </row>
    <row r="1392" spans="17:17" x14ac:dyDescent="0.25">
      <c r="Q1392" s="267"/>
    </row>
    <row r="1393" spans="17:17" x14ac:dyDescent="0.25">
      <c r="Q1393" s="267"/>
    </row>
    <row r="1394" spans="17:17" x14ac:dyDescent="0.25">
      <c r="Q1394" s="267"/>
    </row>
    <row r="1395" spans="17:17" x14ac:dyDescent="0.25">
      <c r="Q1395" s="267"/>
    </row>
    <row r="1396" spans="17:17" x14ac:dyDescent="0.25">
      <c r="Q1396" s="267"/>
    </row>
    <row r="1397" spans="17:17" x14ac:dyDescent="0.25">
      <c r="Q1397" s="267"/>
    </row>
    <row r="1398" spans="17:17" x14ac:dyDescent="0.25">
      <c r="Q1398" s="267"/>
    </row>
    <row r="1399" spans="17:17" x14ac:dyDescent="0.25">
      <c r="Q1399" s="267"/>
    </row>
    <row r="1400" spans="17:17" x14ac:dyDescent="0.25">
      <c r="Q1400" s="267"/>
    </row>
    <row r="1401" spans="17:17" x14ac:dyDescent="0.25">
      <c r="Q1401" s="267"/>
    </row>
    <row r="1402" spans="17:17" x14ac:dyDescent="0.25">
      <c r="Q1402" s="267"/>
    </row>
    <row r="1403" spans="17:17" x14ac:dyDescent="0.25">
      <c r="Q1403" s="267"/>
    </row>
    <row r="1404" spans="17:17" x14ac:dyDescent="0.25">
      <c r="Q1404" s="267"/>
    </row>
    <row r="1405" spans="17:17" x14ac:dyDescent="0.25">
      <c r="Q1405" s="267"/>
    </row>
    <row r="1406" spans="17:17" x14ac:dyDescent="0.25">
      <c r="Q1406" s="267"/>
    </row>
    <row r="1407" spans="17:17" x14ac:dyDescent="0.25">
      <c r="Q1407" s="267"/>
    </row>
    <row r="1408" spans="17:17" x14ac:dyDescent="0.25">
      <c r="Q1408" s="267"/>
    </row>
    <row r="1409" spans="17:17" x14ac:dyDescent="0.25">
      <c r="Q1409" s="267"/>
    </row>
    <row r="1410" spans="17:17" x14ac:dyDescent="0.25">
      <c r="Q1410" s="267"/>
    </row>
    <row r="1411" spans="17:17" x14ac:dyDescent="0.25">
      <c r="Q1411" s="267"/>
    </row>
    <row r="1412" spans="17:17" x14ac:dyDescent="0.25">
      <c r="Q1412" s="267"/>
    </row>
    <row r="1413" spans="17:17" x14ac:dyDescent="0.25">
      <c r="Q1413" s="267"/>
    </row>
    <row r="1414" spans="17:17" x14ac:dyDescent="0.25">
      <c r="Q1414" s="267"/>
    </row>
    <row r="1415" spans="17:17" x14ac:dyDescent="0.25">
      <c r="Q1415" s="267"/>
    </row>
    <row r="1416" spans="17:17" x14ac:dyDescent="0.25">
      <c r="Q1416" s="267"/>
    </row>
    <row r="1417" spans="17:17" x14ac:dyDescent="0.25">
      <c r="Q1417" s="267"/>
    </row>
    <row r="1418" spans="17:17" x14ac:dyDescent="0.25">
      <c r="Q1418" s="267"/>
    </row>
    <row r="1419" spans="17:17" x14ac:dyDescent="0.25">
      <c r="Q1419" s="267"/>
    </row>
    <row r="1420" spans="17:17" x14ac:dyDescent="0.25">
      <c r="Q1420" s="267"/>
    </row>
    <row r="1421" spans="17:17" x14ac:dyDescent="0.25">
      <c r="Q1421" s="267"/>
    </row>
    <row r="1422" spans="17:17" x14ac:dyDescent="0.25">
      <c r="Q1422" s="267"/>
    </row>
    <row r="1423" spans="17:17" x14ac:dyDescent="0.25">
      <c r="Q1423" s="267"/>
    </row>
    <row r="1424" spans="17:17" x14ac:dyDescent="0.25">
      <c r="Q1424" s="267"/>
    </row>
    <row r="1425" spans="17:17" x14ac:dyDescent="0.25">
      <c r="Q1425" s="267"/>
    </row>
    <row r="1426" spans="17:17" x14ac:dyDescent="0.25">
      <c r="Q1426" s="267"/>
    </row>
    <row r="1427" spans="17:17" x14ac:dyDescent="0.25">
      <c r="Q1427" s="267"/>
    </row>
    <row r="1428" spans="17:17" x14ac:dyDescent="0.25">
      <c r="Q1428" s="267"/>
    </row>
    <row r="1429" spans="17:17" x14ac:dyDescent="0.25">
      <c r="Q1429" s="267"/>
    </row>
    <row r="1430" spans="17:17" x14ac:dyDescent="0.25">
      <c r="Q1430" s="267"/>
    </row>
    <row r="1431" spans="17:17" x14ac:dyDescent="0.25">
      <c r="Q1431" s="267"/>
    </row>
    <row r="1432" spans="17:17" x14ac:dyDescent="0.25">
      <c r="Q1432" s="267"/>
    </row>
    <row r="1433" spans="17:17" x14ac:dyDescent="0.25">
      <c r="Q1433" s="267"/>
    </row>
    <row r="1434" spans="17:17" x14ac:dyDescent="0.25">
      <c r="Q1434" s="267"/>
    </row>
    <row r="1435" spans="17:17" x14ac:dyDescent="0.25">
      <c r="Q1435" s="267"/>
    </row>
    <row r="1436" spans="17:17" x14ac:dyDescent="0.25">
      <c r="Q1436" s="267"/>
    </row>
    <row r="1437" spans="17:17" x14ac:dyDescent="0.25">
      <c r="Q1437" s="267"/>
    </row>
    <row r="1438" spans="17:17" x14ac:dyDescent="0.25">
      <c r="Q1438" s="267"/>
    </row>
    <row r="1439" spans="17:17" x14ac:dyDescent="0.25">
      <c r="Q1439" s="267"/>
    </row>
    <row r="1440" spans="17:17" x14ac:dyDescent="0.25">
      <c r="Q1440" s="267"/>
    </row>
    <row r="1441" spans="17:17" x14ac:dyDescent="0.25">
      <c r="Q1441" s="267"/>
    </row>
    <row r="1442" spans="17:17" x14ac:dyDescent="0.25">
      <c r="Q1442" s="267"/>
    </row>
    <row r="1443" spans="17:17" x14ac:dyDescent="0.25">
      <c r="Q1443" s="267"/>
    </row>
    <row r="1444" spans="17:17" x14ac:dyDescent="0.25">
      <c r="Q1444" s="267"/>
    </row>
    <row r="1445" spans="17:17" x14ac:dyDescent="0.25">
      <c r="Q1445" s="267"/>
    </row>
    <row r="1446" spans="17:17" x14ac:dyDescent="0.25">
      <c r="Q1446" s="267"/>
    </row>
    <row r="1447" spans="17:17" x14ac:dyDescent="0.25">
      <c r="Q1447" s="267"/>
    </row>
    <row r="1448" spans="17:17" x14ac:dyDescent="0.25">
      <c r="Q1448" s="267"/>
    </row>
    <row r="1449" spans="17:17" x14ac:dyDescent="0.25">
      <c r="Q1449" s="267"/>
    </row>
    <row r="1450" spans="17:17" x14ac:dyDescent="0.25">
      <c r="Q1450" s="267"/>
    </row>
    <row r="1451" spans="17:17" x14ac:dyDescent="0.25">
      <c r="Q1451" s="267"/>
    </row>
    <row r="1452" spans="17:17" x14ac:dyDescent="0.25">
      <c r="Q1452" s="267"/>
    </row>
    <row r="1453" spans="17:17" x14ac:dyDescent="0.25">
      <c r="Q1453" s="267"/>
    </row>
    <row r="1454" spans="17:17" x14ac:dyDescent="0.25">
      <c r="Q1454" s="267"/>
    </row>
    <row r="1455" spans="17:17" x14ac:dyDescent="0.25">
      <c r="Q1455" s="267"/>
    </row>
    <row r="1456" spans="17:17" x14ac:dyDescent="0.25">
      <c r="Q1456" s="267"/>
    </row>
    <row r="1457" spans="17:17" x14ac:dyDescent="0.25">
      <c r="Q1457" s="267"/>
    </row>
    <row r="1458" spans="17:17" x14ac:dyDescent="0.25">
      <c r="Q1458" s="267"/>
    </row>
    <row r="1459" spans="17:17" x14ac:dyDescent="0.25">
      <c r="Q1459" s="267"/>
    </row>
    <row r="1460" spans="17:17" x14ac:dyDescent="0.25">
      <c r="Q1460" s="267"/>
    </row>
    <row r="1461" spans="17:17" x14ac:dyDescent="0.25">
      <c r="Q1461" s="267"/>
    </row>
    <row r="1462" spans="17:17" x14ac:dyDescent="0.25">
      <c r="Q1462" s="267"/>
    </row>
    <row r="1463" spans="17:17" x14ac:dyDescent="0.25">
      <c r="Q1463" s="267"/>
    </row>
    <row r="1464" spans="17:17" x14ac:dyDescent="0.25">
      <c r="Q1464" s="267"/>
    </row>
    <row r="1465" spans="17:17" x14ac:dyDescent="0.25">
      <c r="Q1465" s="267"/>
    </row>
    <row r="1466" spans="17:17" x14ac:dyDescent="0.25">
      <c r="Q1466" s="267"/>
    </row>
    <row r="1467" spans="17:17" x14ac:dyDescent="0.25">
      <c r="Q1467" s="267"/>
    </row>
    <row r="1468" spans="17:17" x14ac:dyDescent="0.25">
      <c r="Q1468" s="267"/>
    </row>
    <row r="1469" spans="17:17" x14ac:dyDescent="0.25">
      <c r="Q1469" s="267"/>
    </row>
    <row r="1470" spans="17:17" x14ac:dyDescent="0.25">
      <c r="Q1470" s="267"/>
    </row>
    <row r="1471" spans="17:17" x14ac:dyDescent="0.25">
      <c r="Q1471" s="267"/>
    </row>
    <row r="1472" spans="17:17" x14ac:dyDescent="0.25">
      <c r="Q1472" s="267"/>
    </row>
    <row r="1473" spans="17:17" x14ac:dyDescent="0.25">
      <c r="Q1473" s="267"/>
    </row>
    <row r="1474" spans="17:17" x14ac:dyDescent="0.25">
      <c r="Q1474" s="267"/>
    </row>
    <row r="1475" spans="17:17" x14ac:dyDescent="0.25">
      <c r="Q1475" s="267"/>
    </row>
    <row r="1476" spans="17:17" x14ac:dyDescent="0.25">
      <c r="Q1476" s="267"/>
    </row>
    <row r="1477" spans="17:17" x14ac:dyDescent="0.25">
      <c r="Q1477" s="267"/>
    </row>
    <row r="1478" spans="17:17" x14ac:dyDescent="0.25">
      <c r="Q1478" s="267"/>
    </row>
    <row r="1479" spans="17:17" x14ac:dyDescent="0.25">
      <c r="Q1479" s="267"/>
    </row>
    <row r="1480" spans="17:17" x14ac:dyDescent="0.25">
      <c r="Q1480" s="267"/>
    </row>
    <row r="1481" spans="17:17" x14ac:dyDescent="0.25">
      <c r="Q1481" s="267"/>
    </row>
    <row r="1482" spans="17:17" x14ac:dyDescent="0.25">
      <c r="Q1482" s="267"/>
    </row>
    <row r="1483" spans="17:17" x14ac:dyDescent="0.25">
      <c r="Q1483" s="267"/>
    </row>
    <row r="1484" spans="17:17" x14ac:dyDescent="0.25">
      <c r="Q1484" s="267"/>
    </row>
    <row r="1485" spans="17:17" x14ac:dyDescent="0.25">
      <c r="Q1485" s="267"/>
    </row>
    <row r="1486" spans="17:17" x14ac:dyDescent="0.25">
      <c r="Q1486" s="267"/>
    </row>
    <row r="1487" spans="17:17" x14ac:dyDescent="0.25">
      <c r="Q1487" s="267"/>
    </row>
    <row r="1488" spans="17:17" x14ac:dyDescent="0.25">
      <c r="Q1488" s="267"/>
    </row>
    <row r="1489" spans="17:17" x14ac:dyDescent="0.25">
      <c r="Q1489" s="267"/>
    </row>
    <row r="1490" spans="17:17" x14ac:dyDescent="0.25">
      <c r="Q1490" s="267"/>
    </row>
    <row r="1491" spans="17:17" x14ac:dyDescent="0.25">
      <c r="Q1491" s="267"/>
    </row>
    <row r="1492" spans="17:17" x14ac:dyDescent="0.25">
      <c r="Q1492" s="267"/>
    </row>
    <row r="1493" spans="17:17" x14ac:dyDescent="0.25">
      <c r="Q1493" s="267"/>
    </row>
    <row r="1494" spans="17:17" x14ac:dyDescent="0.25">
      <c r="Q1494" s="267"/>
    </row>
    <row r="1495" spans="17:17" x14ac:dyDescent="0.25">
      <c r="Q1495" s="267"/>
    </row>
    <row r="1496" spans="17:17" x14ac:dyDescent="0.25">
      <c r="Q1496" s="267"/>
    </row>
    <row r="1497" spans="17:17" x14ac:dyDescent="0.25">
      <c r="Q1497" s="267"/>
    </row>
    <row r="1498" spans="17:17" x14ac:dyDescent="0.25">
      <c r="Q1498" s="267"/>
    </row>
    <row r="1499" spans="17:17" x14ac:dyDescent="0.25">
      <c r="Q1499" s="267"/>
    </row>
    <row r="1500" spans="17:17" x14ac:dyDescent="0.25">
      <c r="Q1500" s="267"/>
    </row>
    <row r="1501" spans="17:17" x14ac:dyDescent="0.25">
      <c r="Q1501" s="267"/>
    </row>
    <row r="1502" spans="17:17" x14ac:dyDescent="0.25">
      <c r="Q1502" s="267"/>
    </row>
    <row r="1503" spans="17:17" x14ac:dyDescent="0.25">
      <c r="Q1503" s="267"/>
    </row>
    <row r="1504" spans="17:17" x14ac:dyDescent="0.25">
      <c r="Q1504" s="267"/>
    </row>
    <row r="1505" spans="17:17" x14ac:dyDescent="0.25">
      <c r="Q1505" s="267"/>
    </row>
    <row r="1506" spans="17:17" x14ac:dyDescent="0.25">
      <c r="Q1506" s="267"/>
    </row>
    <row r="1507" spans="17:17" x14ac:dyDescent="0.25">
      <c r="Q1507" s="267"/>
    </row>
    <row r="1508" spans="17:17" x14ac:dyDescent="0.25">
      <c r="Q1508" s="267"/>
    </row>
    <row r="1509" spans="17:17" x14ac:dyDescent="0.25">
      <c r="Q1509" s="267"/>
    </row>
    <row r="1510" spans="17:17" x14ac:dyDescent="0.25">
      <c r="Q1510" s="267"/>
    </row>
    <row r="1511" spans="17:17" x14ac:dyDescent="0.25">
      <c r="Q1511" s="267"/>
    </row>
    <row r="1512" spans="17:17" x14ac:dyDescent="0.25">
      <c r="Q1512" s="267"/>
    </row>
    <row r="1513" spans="17:17" x14ac:dyDescent="0.25">
      <c r="Q1513" s="267"/>
    </row>
    <row r="1514" spans="17:17" x14ac:dyDescent="0.25">
      <c r="Q1514" s="267"/>
    </row>
    <row r="1515" spans="17:17" x14ac:dyDescent="0.25">
      <c r="Q1515" s="267"/>
    </row>
    <row r="1516" spans="17:17" x14ac:dyDescent="0.25">
      <c r="Q1516" s="267"/>
    </row>
    <row r="1517" spans="17:17" x14ac:dyDescent="0.25">
      <c r="Q1517" s="267"/>
    </row>
    <row r="1518" spans="17:17" x14ac:dyDescent="0.25">
      <c r="Q1518" s="267"/>
    </row>
    <row r="1519" spans="17:17" x14ac:dyDescent="0.25">
      <c r="Q1519" s="267"/>
    </row>
    <row r="1520" spans="17:17" x14ac:dyDescent="0.25">
      <c r="Q1520" s="267"/>
    </row>
    <row r="1521" spans="17:17" x14ac:dyDescent="0.25">
      <c r="Q1521" s="267"/>
    </row>
    <row r="1522" spans="17:17" x14ac:dyDescent="0.25">
      <c r="Q1522" s="267"/>
    </row>
    <row r="1523" spans="17:17" x14ac:dyDescent="0.25">
      <c r="Q1523" s="267"/>
    </row>
    <row r="1524" spans="17:17" x14ac:dyDescent="0.25">
      <c r="Q1524" s="267"/>
    </row>
    <row r="1525" spans="17:17" x14ac:dyDescent="0.25">
      <c r="Q1525" s="267"/>
    </row>
    <row r="1526" spans="17:17" x14ac:dyDescent="0.25">
      <c r="Q1526" s="267"/>
    </row>
    <row r="1527" spans="17:17" x14ac:dyDescent="0.25">
      <c r="Q1527" s="267"/>
    </row>
    <row r="1528" spans="17:17" x14ac:dyDescent="0.25">
      <c r="Q1528" s="267"/>
    </row>
    <row r="1529" spans="17:17" x14ac:dyDescent="0.25">
      <c r="Q1529" s="267"/>
    </row>
    <row r="1530" spans="17:17" x14ac:dyDescent="0.25">
      <c r="Q1530" s="267"/>
    </row>
    <row r="1531" spans="17:17" x14ac:dyDescent="0.25">
      <c r="Q1531" s="267"/>
    </row>
    <row r="1532" spans="17:17" x14ac:dyDescent="0.25">
      <c r="Q1532" s="267"/>
    </row>
    <row r="1533" spans="17:17" x14ac:dyDescent="0.25">
      <c r="Q1533" s="267"/>
    </row>
    <row r="1534" spans="17:17" x14ac:dyDescent="0.25">
      <c r="Q1534" s="267"/>
    </row>
    <row r="1535" spans="17:17" x14ac:dyDescent="0.25">
      <c r="Q1535" s="267"/>
    </row>
    <row r="1536" spans="17:17" x14ac:dyDescent="0.25">
      <c r="Q1536" s="267"/>
    </row>
    <row r="1537" spans="17:17" x14ac:dyDescent="0.25">
      <c r="Q1537" s="267"/>
    </row>
    <row r="1538" spans="17:17" x14ac:dyDescent="0.25">
      <c r="Q1538" s="267"/>
    </row>
    <row r="1539" spans="17:17" x14ac:dyDescent="0.25">
      <c r="Q1539" s="267"/>
    </row>
    <row r="1540" spans="17:17" x14ac:dyDescent="0.25">
      <c r="Q1540" s="267"/>
    </row>
    <row r="1541" spans="17:17" x14ac:dyDescent="0.25">
      <c r="Q1541" s="267"/>
    </row>
    <row r="1542" spans="17:17" x14ac:dyDescent="0.25">
      <c r="Q1542" s="267"/>
    </row>
    <row r="1543" spans="17:17" x14ac:dyDescent="0.25">
      <c r="Q1543" s="267"/>
    </row>
    <row r="1544" spans="17:17" x14ac:dyDescent="0.25">
      <c r="Q1544" s="267"/>
    </row>
    <row r="1545" spans="17:17" x14ac:dyDescent="0.25">
      <c r="Q1545" s="267"/>
    </row>
    <row r="1546" spans="17:17" x14ac:dyDescent="0.25">
      <c r="Q1546" s="267"/>
    </row>
    <row r="1547" spans="17:17" x14ac:dyDescent="0.25">
      <c r="Q1547" s="267"/>
    </row>
    <row r="1548" spans="17:17" x14ac:dyDescent="0.25">
      <c r="Q1548" s="267"/>
    </row>
    <row r="1549" spans="17:17" x14ac:dyDescent="0.25">
      <c r="Q1549" s="267"/>
    </row>
    <row r="1550" spans="17:17" x14ac:dyDescent="0.25">
      <c r="Q1550" s="267"/>
    </row>
    <row r="1551" spans="17:17" x14ac:dyDescent="0.25">
      <c r="Q1551" s="267"/>
    </row>
    <row r="1552" spans="17:17" x14ac:dyDescent="0.25">
      <c r="Q1552" s="267"/>
    </row>
    <row r="1553" spans="17:17" x14ac:dyDescent="0.25">
      <c r="Q1553" s="267"/>
    </row>
    <row r="1554" spans="17:17" x14ac:dyDescent="0.25">
      <c r="Q1554" s="267"/>
    </row>
    <row r="1555" spans="17:17" x14ac:dyDescent="0.25">
      <c r="Q1555" s="267"/>
    </row>
    <row r="1556" spans="17:17" x14ac:dyDescent="0.25">
      <c r="Q1556" s="267"/>
    </row>
    <row r="1557" spans="17:17" x14ac:dyDescent="0.25">
      <c r="Q1557" s="267"/>
    </row>
    <row r="1558" spans="17:17" x14ac:dyDescent="0.25">
      <c r="Q1558" s="267"/>
    </row>
    <row r="1559" spans="17:17" x14ac:dyDescent="0.25">
      <c r="Q1559" s="267"/>
    </row>
    <row r="1560" spans="17:17" x14ac:dyDescent="0.25">
      <c r="Q1560" s="267"/>
    </row>
    <row r="1561" spans="17:17" x14ac:dyDescent="0.25">
      <c r="Q1561" s="267"/>
    </row>
    <row r="1562" spans="17:17" x14ac:dyDescent="0.25">
      <c r="Q1562" s="267"/>
    </row>
    <row r="1563" spans="17:17" x14ac:dyDescent="0.25">
      <c r="Q1563" s="267"/>
    </row>
    <row r="1564" spans="17:17" x14ac:dyDescent="0.25">
      <c r="Q1564" s="267"/>
    </row>
    <row r="1565" spans="17:17" x14ac:dyDescent="0.25">
      <c r="Q1565" s="267"/>
    </row>
    <row r="1566" spans="17:17" x14ac:dyDescent="0.25">
      <c r="Q1566" s="267"/>
    </row>
    <row r="1567" spans="17:17" x14ac:dyDescent="0.25">
      <c r="Q1567" s="267"/>
    </row>
    <row r="1568" spans="17:17" x14ac:dyDescent="0.25">
      <c r="Q1568" s="267"/>
    </row>
    <row r="1569" spans="17:17" x14ac:dyDescent="0.25">
      <c r="Q1569" s="267"/>
    </row>
    <row r="1570" spans="17:17" x14ac:dyDescent="0.25">
      <c r="Q1570" s="267"/>
    </row>
    <row r="1571" spans="17:17" x14ac:dyDescent="0.25">
      <c r="Q1571" s="267"/>
    </row>
    <row r="1572" spans="17:17" x14ac:dyDescent="0.25">
      <c r="Q1572" s="267"/>
    </row>
    <row r="1573" spans="17:17" x14ac:dyDescent="0.25">
      <c r="Q1573" s="267"/>
    </row>
    <row r="1574" spans="17:17" x14ac:dyDescent="0.25">
      <c r="Q1574" s="267"/>
    </row>
    <row r="1575" spans="17:17" x14ac:dyDescent="0.25">
      <c r="Q1575" s="267"/>
    </row>
    <row r="1576" spans="17:17" x14ac:dyDescent="0.25">
      <c r="Q1576" s="267"/>
    </row>
    <row r="1577" spans="17:17" x14ac:dyDescent="0.25">
      <c r="Q1577" s="267"/>
    </row>
    <row r="1578" spans="17:17" x14ac:dyDescent="0.25">
      <c r="Q1578" s="267"/>
    </row>
    <row r="1579" spans="17:17" x14ac:dyDescent="0.25">
      <c r="Q1579" s="267"/>
    </row>
    <row r="1580" spans="17:17" x14ac:dyDescent="0.25">
      <c r="Q1580" s="267"/>
    </row>
    <row r="1581" spans="17:17" x14ac:dyDescent="0.25">
      <c r="Q1581" s="267"/>
    </row>
    <row r="1582" spans="17:17" x14ac:dyDescent="0.25">
      <c r="Q1582" s="267"/>
    </row>
    <row r="1583" spans="17:17" x14ac:dyDescent="0.25">
      <c r="Q1583" s="267"/>
    </row>
    <row r="1584" spans="17:17" x14ac:dyDescent="0.25">
      <c r="Q1584" s="267"/>
    </row>
    <row r="1585" spans="17:17" x14ac:dyDescent="0.25">
      <c r="Q1585" s="267"/>
    </row>
    <row r="1586" spans="17:17" x14ac:dyDescent="0.25">
      <c r="Q1586" s="267"/>
    </row>
    <row r="1587" spans="17:17" x14ac:dyDescent="0.25">
      <c r="Q1587" s="267"/>
    </row>
    <row r="1588" spans="17:17" x14ac:dyDescent="0.25">
      <c r="Q1588" s="267"/>
    </row>
    <row r="1589" spans="17:17" x14ac:dyDescent="0.25">
      <c r="Q1589" s="267"/>
    </row>
    <row r="1590" spans="17:17" x14ac:dyDescent="0.25">
      <c r="Q1590" s="267"/>
    </row>
    <row r="1591" spans="17:17" x14ac:dyDescent="0.25">
      <c r="Q1591" s="267"/>
    </row>
    <row r="1592" spans="17:17" x14ac:dyDescent="0.25">
      <c r="Q1592" s="267"/>
    </row>
    <row r="1593" spans="17:17" x14ac:dyDescent="0.25">
      <c r="Q1593" s="267"/>
    </row>
    <row r="1594" spans="17:17" x14ac:dyDescent="0.25">
      <c r="Q1594" s="267"/>
    </row>
    <row r="1595" spans="17:17" x14ac:dyDescent="0.25">
      <c r="Q1595" s="267"/>
    </row>
    <row r="1596" spans="17:17" x14ac:dyDescent="0.25">
      <c r="Q1596" s="267"/>
    </row>
    <row r="1597" spans="17:17" x14ac:dyDescent="0.25">
      <c r="Q1597" s="267"/>
    </row>
    <row r="1598" spans="17:17" x14ac:dyDescent="0.25">
      <c r="Q1598" s="267"/>
    </row>
    <row r="1599" spans="17:17" x14ac:dyDescent="0.25">
      <c r="Q1599" s="267"/>
    </row>
    <row r="1600" spans="17:17" x14ac:dyDescent="0.25">
      <c r="Q1600" s="267"/>
    </row>
    <row r="1601" spans="17:17" x14ac:dyDescent="0.25">
      <c r="Q1601" s="267"/>
    </row>
    <row r="1602" spans="17:17" x14ac:dyDescent="0.25">
      <c r="Q1602" s="267"/>
    </row>
    <row r="1603" spans="17:17" x14ac:dyDescent="0.25">
      <c r="Q1603" s="267"/>
    </row>
    <row r="1604" spans="17:17" x14ac:dyDescent="0.25">
      <c r="Q1604" s="267"/>
    </row>
    <row r="1605" spans="17:17" x14ac:dyDescent="0.25">
      <c r="Q1605" s="267"/>
    </row>
    <row r="1606" spans="17:17" x14ac:dyDescent="0.25">
      <c r="Q1606" s="267"/>
    </row>
    <row r="1607" spans="17:17" x14ac:dyDescent="0.25">
      <c r="Q1607" s="267"/>
    </row>
    <row r="1608" spans="17:17" x14ac:dyDescent="0.25">
      <c r="Q1608" s="267"/>
    </row>
    <row r="1609" spans="17:17" x14ac:dyDescent="0.25">
      <c r="Q1609" s="267"/>
    </row>
    <row r="1610" spans="17:17" x14ac:dyDescent="0.25">
      <c r="Q1610" s="267"/>
    </row>
    <row r="1611" spans="17:17" x14ac:dyDescent="0.25">
      <c r="Q1611" s="267"/>
    </row>
    <row r="1612" spans="17:17" x14ac:dyDescent="0.25">
      <c r="Q1612" s="267"/>
    </row>
    <row r="1613" spans="17:17" x14ac:dyDescent="0.25">
      <c r="Q1613" s="267"/>
    </row>
    <row r="1614" spans="17:17" x14ac:dyDescent="0.25">
      <c r="Q1614" s="267"/>
    </row>
    <row r="1615" spans="17:17" x14ac:dyDescent="0.25">
      <c r="Q1615" s="267"/>
    </row>
    <row r="1616" spans="17:17" x14ac:dyDescent="0.25">
      <c r="Q1616" s="267"/>
    </row>
    <row r="1617" spans="17:17" x14ac:dyDescent="0.25">
      <c r="Q1617" s="267"/>
    </row>
    <row r="1618" spans="17:17" x14ac:dyDescent="0.25">
      <c r="Q1618" s="267"/>
    </row>
    <row r="1619" spans="17:17" x14ac:dyDescent="0.25">
      <c r="Q1619" s="267"/>
    </row>
    <row r="1620" spans="17:17" x14ac:dyDescent="0.25">
      <c r="Q1620" s="267"/>
    </row>
    <row r="1621" spans="17:17" x14ac:dyDescent="0.25">
      <c r="Q1621" s="267"/>
    </row>
    <row r="1622" spans="17:17" x14ac:dyDescent="0.25">
      <c r="Q1622" s="267"/>
    </row>
    <row r="1623" spans="17:17" x14ac:dyDescent="0.25">
      <c r="Q1623" s="267"/>
    </row>
    <row r="1624" spans="17:17" x14ac:dyDescent="0.25">
      <c r="Q1624" s="267"/>
    </row>
    <row r="1625" spans="17:17" x14ac:dyDescent="0.25">
      <c r="Q1625" s="267"/>
    </row>
    <row r="1626" spans="17:17" x14ac:dyDescent="0.25">
      <c r="Q1626" s="267"/>
    </row>
    <row r="1627" spans="17:17" x14ac:dyDescent="0.25">
      <c r="Q1627" s="267"/>
    </row>
    <row r="1628" spans="17:17" x14ac:dyDescent="0.25">
      <c r="Q1628" s="267"/>
    </row>
    <row r="1629" spans="17:17" x14ac:dyDescent="0.25">
      <c r="Q1629" s="267"/>
    </row>
    <row r="1630" spans="17:17" x14ac:dyDescent="0.25">
      <c r="Q1630" s="267"/>
    </row>
    <row r="1631" spans="17:17" x14ac:dyDescent="0.25">
      <c r="Q1631" s="267"/>
    </row>
    <row r="1632" spans="17:17" x14ac:dyDescent="0.25">
      <c r="Q1632" s="267"/>
    </row>
    <row r="1633" spans="17:17" x14ac:dyDescent="0.25">
      <c r="Q1633" s="267"/>
    </row>
    <row r="1634" spans="17:17" x14ac:dyDescent="0.25">
      <c r="Q1634" s="267"/>
    </row>
    <row r="1635" spans="17:17" x14ac:dyDescent="0.25">
      <c r="Q1635" s="267"/>
    </row>
    <row r="1636" spans="17:17" x14ac:dyDescent="0.25">
      <c r="Q1636" s="267"/>
    </row>
    <row r="1637" spans="17:17" x14ac:dyDescent="0.25">
      <c r="Q1637" s="267"/>
    </row>
    <row r="1638" spans="17:17" x14ac:dyDescent="0.25">
      <c r="Q1638" s="267"/>
    </row>
    <row r="1639" spans="17:17" x14ac:dyDescent="0.25">
      <c r="Q1639" s="267"/>
    </row>
    <row r="1640" spans="17:17" x14ac:dyDescent="0.25">
      <c r="Q1640" s="267"/>
    </row>
    <row r="1641" spans="17:17" x14ac:dyDescent="0.25">
      <c r="Q1641" s="267"/>
    </row>
    <row r="1642" spans="17:17" x14ac:dyDescent="0.25">
      <c r="Q1642" s="267"/>
    </row>
    <row r="1643" spans="17:17" x14ac:dyDescent="0.25">
      <c r="Q1643" s="267"/>
    </row>
    <row r="1644" spans="17:17" x14ac:dyDescent="0.25">
      <c r="Q1644" s="267"/>
    </row>
    <row r="1645" spans="17:17" x14ac:dyDescent="0.25">
      <c r="Q1645" s="267"/>
    </row>
    <row r="1646" spans="17:17" x14ac:dyDescent="0.25">
      <c r="Q1646" s="267"/>
    </row>
    <row r="1647" spans="17:17" x14ac:dyDescent="0.25">
      <c r="Q1647" s="267"/>
    </row>
    <row r="1648" spans="17:17" x14ac:dyDescent="0.25">
      <c r="Q1648" s="267"/>
    </row>
    <row r="1649" spans="17:17" x14ac:dyDescent="0.25">
      <c r="Q1649" s="267"/>
    </row>
    <row r="1650" spans="17:17" x14ac:dyDescent="0.25">
      <c r="Q1650" s="267"/>
    </row>
    <row r="1651" spans="17:17" x14ac:dyDescent="0.25">
      <c r="Q1651" s="267"/>
    </row>
    <row r="1652" spans="17:17" x14ac:dyDescent="0.25">
      <c r="Q1652" s="267"/>
    </row>
    <row r="1653" spans="17:17" x14ac:dyDescent="0.25">
      <c r="Q1653" s="267"/>
    </row>
    <row r="1654" spans="17:17" x14ac:dyDescent="0.25">
      <c r="Q1654" s="267"/>
    </row>
    <row r="1655" spans="17:17" x14ac:dyDescent="0.25">
      <c r="Q1655" s="267"/>
    </row>
    <row r="1656" spans="17:17" x14ac:dyDescent="0.25">
      <c r="Q1656" s="267"/>
    </row>
    <row r="1657" spans="17:17" x14ac:dyDescent="0.25">
      <c r="Q1657" s="267"/>
    </row>
    <row r="1658" spans="17:17" x14ac:dyDescent="0.25">
      <c r="Q1658" s="267"/>
    </row>
    <row r="1659" spans="17:17" x14ac:dyDescent="0.25">
      <c r="Q1659" s="267"/>
    </row>
    <row r="1660" spans="17:17" x14ac:dyDescent="0.25">
      <c r="Q1660" s="267"/>
    </row>
    <row r="1661" spans="17:17" x14ac:dyDescent="0.25">
      <c r="Q1661" s="267"/>
    </row>
    <row r="1662" spans="17:17" x14ac:dyDescent="0.25">
      <c r="Q1662" s="267"/>
    </row>
    <row r="1663" spans="17:17" x14ac:dyDescent="0.25">
      <c r="Q1663" s="267"/>
    </row>
    <row r="1664" spans="17:17" x14ac:dyDescent="0.25">
      <c r="Q1664" s="267"/>
    </row>
    <row r="1665" spans="17:17" x14ac:dyDescent="0.25">
      <c r="Q1665" s="267"/>
    </row>
    <row r="1666" spans="17:17" x14ac:dyDescent="0.25">
      <c r="Q1666" s="267"/>
    </row>
    <row r="1667" spans="17:17" x14ac:dyDescent="0.25">
      <c r="Q1667" s="267"/>
    </row>
    <row r="1668" spans="17:17" x14ac:dyDescent="0.25">
      <c r="Q1668" s="267"/>
    </row>
    <row r="1669" spans="17:17" x14ac:dyDescent="0.25">
      <c r="Q1669" s="267"/>
    </row>
    <row r="1670" spans="17:17" x14ac:dyDescent="0.25">
      <c r="Q1670" s="267"/>
    </row>
    <row r="1671" spans="17:17" x14ac:dyDescent="0.25">
      <c r="Q1671" s="267"/>
    </row>
    <row r="1672" spans="17:17" x14ac:dyDescent="0.25">
      <c r="Q1672" s="267"/>
    </row>
    <row r="1673" spans="17:17" x14ac:dyDescent="0.25">
      <c r="Q1673" s="267"/>
    </row>
    <row r="1674" spans="17:17" x14ac:dyDescent="0.25">
      <c r="Q1674" s="267"/>
    </row>
    <row r="1675" spans="17:17" x14ac:dyDescent="0.25">
      <c r="Q1675" s="267"/>
    </row>
    <row r="1676" spans="17:17" x14ac:dyDescent="0.25">
      <c r="Q1676" s="267"/>
    </row>
    <row r="1677" spans="17:17" x14ac:dyDescent="0.25">
      <c r="Q1677" s="267"/>
    </row>
    <row r="1678" spans="17:17" x14ac:dyDescent="0.25">
      <c r="Q1678" s="267"/>
    </row>
    <row r="1679" spans="17:17" x14ac:dyDescent="0.25">
      <c r="Q1679" s="267"/>
    </row>
    <row r="1680" spans="17:17" x14ac:dyDescent="0.25">
      <c r="Q1680" s="267"/>
    </row>
    <row r="1681" spans="17:17" x14ac:dyDescent="0.25">
      <c r="Q1681" s="267"/>
    </row>
    <row r="1682" spans="17:17" x14ac:dyDescent="0.25">
      <c r="Q1682" s="267"/>
    </row>
    <row r="1683" spans="17:17" x14ac:dyDescent="0.25">
      <c r="Q1683" s="267"/>
    </row>
    <row r="1684" spans="17:17" x14ac:dyDescent="0.25">
      <c r="Q1684" s="267"/>
    </row>
    <row r="1685" spans="17:17" x14ac:dyDescent="0.25">
      <c r="Q1685" s="267"/>
    </row>
    <row r="1686" spans="17:17" x14ac:dyDescent="0.25">
      <c r="Q1686" s="267"/>
    </row>
    <row r="1687" spans="17:17" x14ac:dyDescent="0.25">
      <c r="Q1687" s="267"/>
    </row>
  </sheetData>
  <mergeCells count="21">
    <mergeCell ref="A1:Q1"/>
    <mergeCell ref="A2:Q2"/>
    <mergeCell ref="A4:A6"/>
    <mergeCell ref="B4:B6"/>
    <mergeCell ref="C4:F4"/>
    <mergeCell ref="G4:G6"/>
    <mergeCell ref="H4:K4"/>
    <mergeCell ref="L4:L6"/>
    <mergeCell ref="M4:P4"/>
    <mergeCell ref="Q4:Q6"/>
    <mergeCell ref="C5:C6"/>
    <mergeCell ref="D5:F5"/>
    <mergeCell ref="A126:D126"/>
    <mergeCell ref="I126:J126"/>
    <mergeCell ref="Q46:Q47"/>
    <mergeCell ref="H5:H6"/>
    <mergeCell ref="I5:K5"/>
    <mergeCell ref="M5:M6"/>
    <mergeCell ref="N5:P5"/>
    <mergeCell ref="Q29:Q32"/>
    <mergeCell ref="Q12:Q15"/>
  </mergeCells>
  <pageMargins left="0.11811023622047245" right="0.11811023622047245" top="0.59055118110236227" bottom="0.19685039370078741" header="0.31496062992125984" footer="0.31496062992125984"/>
  <pageSetup paperSize="9" scale="66" fitToHeight="14" orientation="landscape" r:id="rId1"/>
  <headerFooter differentFirst="1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S137"/>
  <sheetViews>
    <sheetView view="pageBreakPreview" zoomScaleNormal="100" zoomScaleSheetLayoutView="100" workbookViewId="0">
      <pane xSplit="2" ySplit="5" topLeftCell="C129" activePane="bottomRight" state="frozen"/>
      <selection pane="topRight" activeCell="C1" sqref="C1"/>
      <selection pane="bottomLeft" activeCell="A6" sqref="A6"/>
      <selection pane="bottomRight" activeCell="D12" sqref="D12"/>
    </sheetView>
  </sheetViews>
  <sheetFormatPr defaultRowHeight="15" outlineLevelRow="3" x14ac:dyDescent="0.25"/>
  <cols>
    <col min="1" max="1" width="4.42578125" style="6" customWidth="1"/>
    <col min="2" max="2" width="52.5703125" style="282" customWidth="1"/>
    <col min="3" max="3" width="10.5703125" style="6" customWidth="1"/>
    <col min="4" max="4" width="11" style="6" customWidth="1"/>
    <col min="5" max="5" width="13.85546875" style="6" customWidth="1"/>
    <col min="6" max="6" width="9.85546875" style="6" customWidth="1"/>
    <col min="7" max="7" width="12.7109375" style="6" customWidth="1"/>
    <col min="8" max="8" width="26.28515625" style="279" customWidth="1"/>
    <col min="9" max="9" width="9.140625" style="6" hidden="1" customWidth="1"/>
    <col min="10" max="16384" width="9.140625" style="6"/>
  </cols>
  <sheetData>
    <row r="1" spans="1:21" ht="18.75" x14ac:dyDescent="0.25">
      <c r="A1" s="325" t="s">
        <v>88</v>
      </c>
      <c r="B1" s="325"/>
      <c r="C1" s="325"/>
      <c r="D1" s="325"/>
      <c r="E1" s="325"/>
      <c r="F1" s="325"/>
      <c r="G1" s="325"/>
      <c r="H1" s="325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51.75" customHeight="1" x14ac:dyDescent="0.25">
      <c r="A2" s="339" t="s">
        <v>495</v>
      </c>
      <c r="B2" s="339"/>
      <c r="C2" s="339"/>
      <c r="D2" s="339"/>
      <c r="E2" s="339"/>
      <c r="F2" s="339"/>
      <c r="G2" s="339"/>
      <c r="H2" s="33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19"/>
      <c r="B3" s="280"/>
      <c r="C3" s="19"/>
      <c r="D3" s="19"/>
      <c r="E3" s="19"/>
      <c r="F3" s="19"/>
      <c r="G3" s="19"/>
      <c r="H3" s="278"/>
    </row>
    <row r="4" spans="1:21" s="2" customFormat="1" ht="18.75" customHeight="1" x14ac:dyDescent="0.25">
      <c r="A4" s="286" t="s">
        <v>0</v>
      </c>
      <c r="B4" s="312" t="s">
        <v>89</v>
      </c>
      <c r="C4" s="286" t="s">
        <v>90</v>
      </c>
      <c r="D4" s="286" t="s">
        <v>91</v>
      </c>
      <c r="E4" s="286" t="s">
        <v>92</v>
      </c>
      <c r="F4" s="321" t="s">
        <v>93</v>
      </c>
      <c r="G4" s="321" t="s">
        <v>116</v>
      </c>
      <c r="H4" s="321" t="s">
        <v>94</v>
      </c>
    </row>
    <row r="5" spans="1:21" s="2" customFormat="1" ht="67.5" customHeight="1" x14ac:dyDescent="0.25">
      <c r="A5" s="286"/>
      <c r="B5" s="312"/>
      <c r="C5" s="286"/>
      <c r="D5" s="286"/>
      <c r="E5" s="286"/>
      <c r="F5" s="321"/>
      <c r="G5" s="321"/>
      <c r="H5" s="321"/>
    </row>
    <row r="6" spans="1:21" s="2" customFormat="1" ht="17.25" customHeight="1" x14ac:dyDescent="0.25">
      <c r="A6" s="330" t="s">
        <v>68</v>
      </c>
      <c r="B6" s="331"/>
      <c r="C6" s="331"/>
      <c r="D6" s="331"/>
      <c r="E6" s="331"/>
      <c r="F6" s="331"/>
      <c r="G6" s="331"/>
      <c r="H6" s="332"/>
    </row>
    <row r="7" spans="1:21" s="277" customFormat="1" ht="32.25" customHeight="1" outlineLevel="1" x14ac:dyDescent="0.25">
      <c r="A7" s="276"/>
      <c r="B7" s="336" t="s">
        <v>464</v>
      </c>
      <c r="C7" s="337"/>
      <c r="D7" s="337"/>
      <c r="E7" s="337"/>
      <c r="F7" s="337"/>
      <c r="G7" s="337"/>
      <c r="H7" s="338"/>
    </row>
    <row r="8" spans="1:21" s="2" customFormat="1" ht="40.5" outlineLevel="2" x14ac:dyDescent="0.25">
      <c r="A8" s="4">
        <v>1</v>
      </c>
      <c r="B8" s="33" t="s">
        <v>476</v>
      </c>
      <c r="C8" s="4" t="s">
        <v>86</v>
      </c>
      <c r="D8" s="4">
        <v>100</v>
      </c>
      <c r="E8" s="4">
        <v>100</v>
      </c>
      <c r="F8" s="4">
        <v>26.8</v>
      </c>
      <c r="G8" s="5">
        <f>F8/E8</f>
        <v>0.26800000000000002</v>
      </c>
      <c r="H8" s="227" t="s">
        <v>787</v>
      </c>
    </row>
    <row r="9" spans="1:21" s="2" customFormat="1" ht="48" customHeight="1" outlineLevel="2" x14ac:dyDescent="0.25">
      <c r="A9" s="4">
        <v>2</v>
      </c>
      <c r="B9" s="40" t="s">
        <v>477</v>
      </c>
      <c r="C9" s="4" t="s">
        <v>86</v>
      </c>
      <c r="D9" s="4">
        <v>100</v>
      </c>
      <c r="E9" s="4">
        <v>100</v>
      </c>
      <c r="F9" s="4">
        <v>0</v>
      </c>
      <c r="G9" s="5">
        <f t="shared" ref="G9:G25" si="0">F9/E9</f>
        <v>0</v>
      </c>
      <c r="H9" s="227" t="s">
        <v>787</v>
      </c>
    </row>
    <row r="10" spans="1:21" s="2" customFormat="1" ht="40.5" outlineLevel="2" x14ac:dyDescent="0.25">
      <c r="A10" s="4">
        <v>3</v>
      </c>
      <c r="B10" s="40" t="s">
        <v>478</v>
      </c>
      <c r="C10" s="4" t="s">
        <v>86</v>
      </c>
      <c r="D10" s="4">
        <v>100</v>
      </c>
      <c r="E10" s="4">
        <v>100</v>
      </c>
      <c r="F10" s="4">
        <v>0</v>
      </c>
      <c r="G10" s="5">
        <f t="shared" si="0"/>
        <v>0</v>
      </c>
      <c r="H10" s="227" t="s">
        <v>787</v>
      </c>
    </row>
    <row r="11" spans="1:21" s="2" customFormat="1" ht="40.5" outlineLevel="2" x14ac:dyDescent="0.25">
      <c r="A11" s="4">
        <v>4</v>
      </c>
      <c r="B11" s="40" t="s">
        <v>479</v>
      </c>
      <c r="C11" s="4" t="s">
        <v>86</v>
      </c>
      <c r="D11" s="4">
        <v>100</v>
      </c>
      <c r="E11" s="4">
        <v>100</v>
      </c>
      <c r="F11" s="4">
        <v>23.3</v>
      </c>
      <c r="G11" s="5">
        <f t="shared" si="0"/>
        <v>0.23300000000000001</v>
      </c>
      <c r="H11" s="227" t="s">
        <v>787</v>
      </c>
    </row>
    <row r="12" spans="1:21" s="2" customFormat="1" ht="40.5" outlineLevel="2" x14ac:dyDescent="0.25">
      <c r="A12" s="4">
        <v>5</v>
      </c>
      <c r="B12" s="40" t="s">
        <v>480</v>
      </c>
      <c r="C12" s="4" t="s">
        <v>86</v>
      </c>
      <c r="D12" s="4">
        <v>85</v>
      </c>
      <c r="E12" s="4">
        <v>2</v>
      </c>
      <c r="F12" s="4">
        <v>0</v>
      </c>
      <c r="G12" s="5">
        <f t="shared" si="0"/>
        <v>0</v>
      </c>
      <c r="H12" s="227" t="s">
        <v>787</v>
      </c>
    </row>
    <row r="13" spans="1:21" s="2" customFormat="1" ht="27" outlineLevel="2" x14ac:dyDescent="0.25">
      <c r="A13" s="4">
        <v>6</v>
      </c>
      <c r="B13" s="40" t="s">
        <v>481</v>
      </c>
      <c r="C13" s="4" t="s">
        <v>445</v>
      </c>
      <c r="D13" s="4">
        <v>500</v>
      </c>
      <c r="E13" s="4">
        <v>500</v>
      </c>
      <c r="F13" s="4">
        <v>0</v>
      </c>
      <c r="G13" s="5">
        <f t="shared" si="0"/>
        <v>0</v>
      </c>
      <c r="H13" s="227" t="s">
        <v>787</v>
      </c>
    </row>
    <row r="14" spans="1:21" s="2" customFormat="1" ht="27" outlineLevel="2" x14ac:dyDescent="0.25">
      <c r="A14" s="4">
        <v>7</v>
      </c>
      <c r="B14" s="40" t="s">
        <v>482</v>
      </c>
      <c r="C14" s="4" t="s">
        <v>143</v>
      </c>
      <c r="D14" s="4">
        <v>50</v>
      </c>
      <c r="E14" s="4">
        <v>50</v>
      </c>
      <c r="F14" s="4">
        <v>0</v>
      </c>
      <c r="G14" s="5">
        <f t="shared" si="0"/>
        <v>0</v>
      </c>
      <c r="H14" s="227" t="s">
        <v>787</v>
      </c>
    </row>
    <row r="15" spans="1:21" s="2" customFormat="1" ht="27" outlineLevel="2" x14ac:dyDescent="0.25">
      <c r="A15" s="4">
        <v>8</v>
      </c>
      <c r="B15" s="40" t="s">
        <v>483</v>
      </c>
      <c r="C15" s="4" t="s">
        <v>86</v>
      </c>
      <c r="D15" s="4">
        <v>70</v>
      </c>
      <c r="E15" s="4">
        <v>85</v>
      </c>
      <c r="F15" s="4">
        <v>0</v>
      </c>
      <c r="G15" s="5">
        <f t="shared" si="0"/>
        <v>0</v>
      </c>
      <c r="H15" s="227" t="s">
        <v>787</v>
      </c>
    </row>
    <row r="16" spans="1:21" s="2" customFormat="1" ht="27" outlineLevel="2" x14ac:dyDescent="0.25">
      <c r="A16" s="4">
        <v>9</v>
      </c>
      <c r="B16" s="40" t="s">
        <v>484</v>
      </c>
      <c r="C16" s="4" t="s">
        <v>86</v>
      </c>
      <c r="D16" s="4">
        <v>100</v>
      </c>
      <c r="E16" s="4">
        <v>0</v>
      </c>
      <c r="F16" s="4">
        <v>0</v>
      </c>
      <c r="G16" s="5">
        <v>0</v>
      </c>
      <c r="H16" s="227" t="s">
        <v>787</v>
      </c>
    </row>
    <row r="17" spans="1:133" s="2" customFormat="1" ht="27" outlineLevel="2" x14ac:dyDescent="0.25">
      <c r="A17" s="4">
        <v>10</v>
      </c>
      <c r="B17" s="233" t="s">
        <v>485</v>
      </c>
      <c r="C17" s="4" t="s">
        <v>86</v>
      </c>
      <c r="D17" s="4">
        <v>0</v>
      </c>
      <c r="E17" s="4">
        <v>0</v>
      </c>
      <c r="F17" s="4">
        <v>0</v>
      </c>
      <c r="G17" s="5">
        <v>0</v>
      </c>
      <c r="H17" s="227" t="s">
        <v>787</v>
      </c>
    </row>
    <row r="18" spans="1:133" s="2" customFormat="1" ht="27" outlineLevel="2" x14ac:dyDescent="0.25">
      <c r="A18" s="4">
        <v>11</v>
      </c>
      <c r="B18" s="232" t="s">
        <v>486</v>
      </c>
      <c r="C18" s="4" t="s">
        <v>86</v>
      </c>
      <c r="D18" s="4">
        <v>100</v>
      </c>
      <c r="E18" s="4">
        <v>100</v>
      </c>
      <c r="F18" s="4">
        <v>7.9</v>
      </c>
      <c r="G18" s="5">
        <f t="shared" si="0"/>
        <v>7.9000000000000001E-2</v>
      </c>
      <c r="H18" s="227" t="s">
        <v>787</v>
      </c>
    </row>
    <row r="19" spans="1:133" s="2" customFormat="1" ht="40.5" outlineLevel="2" x14ac:dyDescent="0.25">
      <c r="A19" s="4">
        <v>12</v>
      </c>
      <c r="B19" s="40" t="s">
        <v>487</v>
      </c>
      <c r="C19" s="4" t="s">
        <v>115</v>
      </c>
      <c r="D19" s="4">
        <v>0</v>
      </c>
      <c r="E19" s="4">
        <v>1</v>
      </c>
      <c r="F19" s="4">
        <v>0</v>
      </c>
      <c r="G19" s="5">
        <f t="shared" si="0"/>
        <v>0</v>
      </c>
      <c r="H19" s="227" t="s">
        <v>787</v>
      </c>
    </row>
    <row r="20" spans="1:133" s="2" customFormat="1" ht="27" outlineLevel="2" x14ac:dyDescent="0.25">
      <c r="A20" s="4">
        <v>13</v>
      </c>
      <c r="B20" s="40" t="s">
        <v>488</v>
      </c>
      <c r="C20" s="4" t="s">
        <v>86</v>
      </c>
      <c r="D20" s="4">
        <v>100</v>
      </c>
      <c r="E20" s="4">
        <v>100</v>
      </c>
      <c r="F20" s="4">
        <v>20.3</v>
      </c>
      <c r="G20" s="5">
        <f t="shared" si="0"/>
        <v>0.20300000000000001</v>
      </c>
      <c r="H20" s="227" t="s">
        <v>787</v>
      </c>
    </row>
    <row r="21" spans="1:133" s="2" customFormat="1" ht="40.5" outlineLevel="2" x14ac:dyDescent="0.25">
      <c r="A21" s="4">
        <v>14</v>
      </c>
      <c r="B21" s="33" t="s">
        <v>489</v>
      </c>
      <c r="C21" s="4" t="s">
        <v>86</v>
      </c>
      <c r="D21" s="4">
        <v>100</v>
      </c>
      <c r="E21" s="4">
        <v>100</v>
      </c>
      <c r="F21" s="4">
        <v>20</v>
      </c>
      <c r="G21" s="5">
        <f t="shared" si="0"/>
        <v>0.2</v>
      </c>
      <c r="H21" s="227" t="s">
        <v>787</v>
      </c>
    </row>
    <row r="22" spans="1:133" s="2" customFormat="1" ht="27" outlineLevel="2" x14ac:dyDescent="0.25">
      <c r="A22" s="4">
        <v>15</v>
      </c>
      <c r="B22" s="40" t="s">
        <v>490</v>
      </c>
      <c r="C22" s="4" t="s">
        <v>115</v>
      </c>
      <c r="D22" s="4">
        <v>3</v>
      </c>
      <c r="E22" s="4">
        <v>5</v>
      </c>
      <c r="F22" s="4">
        <v>0</v>
      </c>
      <c r="G22" s="5">
        <f t="shared" si="0"/>
        <v>0</v>
      </c>
      <c r="H22" s="227" t="s">
        <v>787</v>
      </c>
    </row>
    <row r="23" spans="1:133" s="2" customFormat="1" ht="27" outlineLevel="2" x14ac:dyDescent="0.25">
      <c r="A23" s="4">
        <v>16</v>
      </c>
      <c r="B23" s="40" t="s">
        <v>491</v>
      </c>
      <c r="C23" s="4" t="s">
        <v>86</v>
      </c>
      <c r="D23" s="4">
        <v>100</v>
      </c>
      <c r="E23" s="4">
        <v>100</v>
      </c>
      <c r="F23" s="4">
        <v>0</v>
      </c>
      <c r="G23" s="5">
        <f t="shared" si="0"/>
        <v>0</v>
      </c>
      <c r="H23" s="227" t="s">
        <v>787</v>
      </c>
    </row>
    <row r="24" spans="1:133" s="2" customFormat="1" ht="54" outlineLevel="2" x14ac:dyDescent="0.25">
      <c r="A24" s="4">
        <v>17</v>
      </c>
      <c r="B24" s="40" t="s">
        <v>492</v>
      </c>
      <c r="C24" s="4" t="s">
        <v>86</v>
      </c>
      <c r="D24" s="4" t="s">
        <v>494</v>
      </c>
      <c r="E24" s="4" t="s">
        <v>494</v>
      </c>
      <c r="F24" s="4">
        <v>0</v>
      </c>
      <c r="G24" s="5"/>
      <c r="H24" s="227" t="s">
        <v>787</v>
      </c>
    </row>
    <row r="25" spans="1:133" s="2" customFormat="1" ht="81" outlineLevel="2" x14ac:dyDescent="0.25">
      <c r="A25" s="4">
        <v>18</v>
      </c>
      <c r="B25" s="40" t="s">
        <v>493</v>
      </c>
      <c r="C25" s="4" t="s">
        <v>86</v>
      </c>
      <c r="D25" s="4">
        <v>100</v>
      </c>
      <c r="E25" s="4">
        <v>100</v>
      </c>
      <c r="F25" s="4">
        <v>100</v>
      </c>
      <c r="G25" s="5">
        <f t="shared" si="0"/>
        <v>1</v>
      </c>
      <c r="H25" s="227" t="s">
        <v>787</v>
      </c>
    </row>
    <row r="26" spans="1:133" s="2" customFormat="1" ht="17.25" customHeight="1" x14ac:dyDescent="0.25">
      <c r="A26" s="330" t="s">
        <v>69</v>
      </c>
      <c r="B26" s="331"/>
      <c r="C26" s="331"/>
      <c r="D26" s="331"/>
      <c r="E26" s="331"/>
      <c r="F26" s="331"/>
      <c r="G26" s="331"/>
      <c r="H26" s="332"/>
    </row>
    <row r="27" spans="1:133" s="2" customFormat="1" ht="32.25" customHeight="1" outlineLevel="1" x14ac:dyDescent="0.25">
      <c r="A27" s="86"/>
      <c r="B27" s="327" t="s">
        <v>465</v>
      </c>
      <c r="C27" s="328"/>
      <c r="D27" s="328"/>
      <c r="E27" s="328"/>
      <c r="F27" s="328"/>
      <c r="G27" s="328"/>
      <c r="H27" s="329"/>
    </row>
    <row r="28" spans="1:133" s="92" customFormat="1" ht="40.5" outlineLevel="2" x14ac:dyDescent="0.25">
      <c r="A28" s="4">
        <v>1</v>
      </c>
      <c r="B28" s="40" t="s">
        <v>496</v>
      </c>
      <c r="C28" s="91" t="s">
        <v>86</v>
      </c>
      <c r="D28" s="4">
        <v>100</v>
      </c>
      <c r="E28" s="4">
        <v>100</v>
      </c>
      <c r="F28" s="4">
        <v>27</v>
      </c>
      <c r="G28" s="5">
        <f t="shared" ref="G28:G43" si="1">F28/E28</f>
        <v>0.27</v>
      </c>
      <c r="H28" s="227" t="s">
        <v>778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133" s="92" customFormat="1" ht="42.75" customHeight="1" outlineLevel="2" x14ac:dyDescent="0.25">
      <c r="A29" s="4">
        <v>2</v>
      </c>
      <c r="B29" s="40" t="s">
        <v>497</v>
      </c>
      <c r="C29" s="4" t="s">
        <v>86</v>
      </c>
      <c r="D29" s="4">
        <v>100</v>
      </c>
      <c r="E29" s="4">
        <v>100</v>
      </c>
      <c r="F29" s="4">
        <v>0</v>
      </c>
      <c r="G29" s="5">
        <f t="shared" si="1"/>
        <v>0</v>
      </c>
      <c r="H29" s="227" t="s">
        <v>778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133" s="92" customFormat="1" ht="27" outlineLevel="2" x14ac:dyDescent="0.25">
      <c r="A30" s="4">
        <v>3</v>
      </c>
      <c r="B30" s="40" t="s">
        <v>498</v>
      </c>
      <c r="C30" s="4" t="s">
        <v>86</v>
      </c>
      <c r="D30" s="4">
        <v>100</v>
      </c>
      <c r="E30" s="4">
        <v>100</v>
      </c>
      <c r="F30" s="4">
        <v>0</v>
      </c>
      <c r="G30" s="5">
        <f t="shared" si="1"/>
        <v>0</v>
      </c>
      <c r="H30" s="227" t="s">
        <v>778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133" s="92" customFormat="1" ht="44.25" customHeight="1" outlineLevel="2" x14ac:dyDescent="0.25">
      <c r="A31" s="4">
        <v>4</v>
      </c>
      <c r="B31" s="40" t="s">
        <v>499</v>
      </c>
      <c r="C31" s="4" t="s">
        <v>86</v>
      </c>
      <c r="D31" s="4">
        <v>100</v>
      </c>
      <c r="E31" s="4">
        <v>100</v>
      </c>
      <c r="F31" s="4">
        <v>20</v>
      </c>
      <c r="G31" s="5">
        <f t="shared" si="1"/>
        <v>0.2</v>
      </c>
      <c r="H31" s="227" t="s">
        <v>778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</row>
    <row r="32" spans="1:133" s="92" customFormat="1" ht="46.5" customHeight="1" outlineLevel="2" x14ac:dyDescent="0.25">
      <c r="A32" s="4">
        <v>5</v>
      </c>
      <c r="B32" s="233" t="s">
        <v>500</v>
      </c>
      <c r="C32" s="4" t="s">
        <v>86</v>
      </c>
      <c r="D32" s="74">
        <v>80</v>
      </c>
      <c r="E32" s="74">
        <v>5</v>
      </c>
      <c r="F32" s="74">
        <v>0</v>
      </c>
      <c r="G32" s="5">
        <f t="shared" si="1"/>
        <v>0</v>
      </c>
      <c r="H32" s="227" t="s">
        <v>778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</row>
    <row r="33" spans="1:133" s="92" customFormat="1" ht="29.25" customHeight="1" outlineLevel="2" x14ac:dyDescent="0.25">
      <c r="A33" s="4">
        <v>6</v>
      </c>
      <c r="B33" s="232" t="s">
        <v>481</v>
      </c>
      <c r="C33" s="4" t="s">
        <v>445</v>
      </c>
      <c r="D33" s="74">
        <v>500</v>
      </c>
      <c r="E33" s="74">
        <v>500</v>
      </c>
      <c r="F33" s="74">
        <v>0</v>
      </c>
      <c r="G33" s="5">
        <f t="shared" si="1"/>
        <v>0</v>
      </c>
      <c r="H33" s="227" t="s">
        <v>778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</row>
    <row r="34" spans="1:133" s="92" customFormat="1" ht="27" outlineLevel="2" x14ac:dyDescent="0.25">
      <c r="A34" s="4">
        <v>7</v>
      </c>
      <c r="B34" s="233" t="s">
        <v>501</v>
      </c>
      <c r="C34" s="4" t="s">
        <v>143</v>
      </c>
      <c r="D34" s="74">
        <v>50</v>
      </c>
      <c r="E34" s="74">
        <v>50</v>
      </c>
      <c r="F34" s="74">
        <v>0</v>
      </c>
      <c r="G34" s="5">
        <f t="shared" si="1"/>
        <v>0</v>
      </c>
      <c r="H34" s="227" t="s">
        <v>778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</row>
    <row r="35" spans="1:133" s="92" customFormat="1" ht="27" outlineLevel="2" x14ac:dyDescent="0.25">
      <c r="A35" s="4">
        <v>8</v>
      </c>
      <c r="B35" s="233" t="s">
        <v>483</v>
      </c>
      <c r="C35" s="4" t="s">
        <v>86</v>
      </c>
      <c r="D35" s="74">
        <v>70</v>
      </c>
      <c r="E35" s="74">
        <v>75</v>
      </c>
      <c r="F35" s="74">
        <v>0</v>
      </c>
      <c r="G35" s="5">
        <f t="shared" si="1"/>
        <v>0</v>
      </c>
      <c r="H35" s="227" t="s">
        <v>778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</row>
    <row r="36" spans="1:133" s="92" customFormat="1" ht="36" customHeight="1" outlineLevel="2" x14ac:dyDescent="0.25">
      <c r="A36" s="4">
        <v>9</v>
      </c>
      <c r="B36" s="233" t="s">
        <v>502</v>
      </c>
      <c r="C36" s="4" t="s">
        <v>115</v>
      </c>
      <c r="D36" s="74">
        <v>1</v>
      </c>
      <c r="E36" s="74">
        <v>0</v>
      </c>
      <c r="F36" s="74"/>
      <c r="G36" s="5"/>
      <c r="H36" s="227" t="s">
        <v>778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</row>
    <row r="37" spans="1:133" s="92" customFormat="1" ht="40.5" customHeight="1" outlineLevel="2" x14ac:dyDescent="0.25">
      <c r="A37" s="4">
        <v>10</v>
      </c>
      <c r="B37" s="233" t="s">
        <v>503</v>
      </c>
      <c r="C37" s="4" t="s">
        <v>86</v>
      </c>
      <c r="D37" s="74">
        <v>100</v>
      </c>
      <c r="E37" s="74">
        <v>100</v>
      </c>
      <c r="F37" s="74">
        <v>13</v>
      </c>
      <c r="G37" s="5">
        <f t="shared" si="1"/>
        <v>0.13</v>
      </c>
      <c r="H37" s="227" t="s">
        <v>779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</row>
    <row r="38" spans="1:133" s="92" customFormat="1" ht="40.5" outlineLevel="2" x14ac:dyDescent="0.25">
      <c r="A38" s="4">
        <v>11</v>
      </c>
      <c r="B38" s="233" t="s">
        <v>504</v>
      </c>
      <c r="C38" s="4" t="s">
        <v>86</v>
      </c>
      <c r="D38" s="74">
        <v>100</v>
      </c>
      <c r="E38" s="74">
        <v>100</v>
      </c>
      <c r="F38" s="74">
        <v>30</v>
      </c>
      <c r="G38" s="5">
        <f t="shared" si="1"/>
        <v>0.3</v>
      </c>
      <c r="H38" s="227" t="s">
        <v>778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</row>
    <row r="39" spans="1:133" s="92" customFormat="1" ht="57" customHeight="1" outlineLevel="2" x14ac:dyDescent="0.25">
      <c r="A39" s="4">
        <v>12</v>
      </c>
      <c r="B39" s="233" t="s">
        <v>489</v>
      </c>
      <c r="C39" s="4" t="s">
        <v>86</v>
      </c>
      <c r="D39" s="74">
        <v>100</v>
      </c>
      <c r="E39" s="74">
        <v>100</v>
      </c>
      <c r="F39" s="4">
        <v>100</v>
      </c>
      <c r="G39" s="5">
        <f t="shared" si="1"/>
        <v>1</v>
      </c>
      <c r="H39" s="227" t="s">
        <v>780</v>
      </c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</row>
    <row r="40" spans="1:133" s="92" customFormat="1" ht="55.5" customHeight="1" outlineLevel="2" x14ac:dyDescent="0.25">
      <c r="A40" s="4">
        <v>13</v>
      </c>
      <c r="B40" s="233" t="s">
        <v>505</v>
      </c>
      <c r="C40" s="4" t="s">
        <v>86</v>
      </c>
      <c r="D40" s="74">
        <v>100</v>
      </c>
      <c r="E40" s="74">
        <v>100</v>
      </c>
      <c r="F40" s="4">
        <v>26</v>
      </c>
      <c r="G40" s="5">
        <f t="shared" si="1"/>
        <v>0.26</v>
      </c>
      <c r="H40" s="227" t="s">
        <v>780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</row>
    <row r="41" spans="1:133" s="92" customFormat="1" ht="31.5" customHeight="1" outlineLevel="2" x14ac:dyDescent="0.25">
      <c r="A41" s="4">
        <v>14</v>
      </c>
      <c r="B41" s="233" t="s">
        <v>506</v>
      </c>
      <c r="C41" s="4" t="s">
        <v>86</v>
      </c>
      <c r="D41" s="74">
        <v>100</v>
      </c>
      <c r="E41" s="74">
        <v>100</v>
      </c>
      <c r="F41" s="4">
        <v>24</v>
      </c>
      <c r="G41" s="5">
        <f t="shared" si="1"/>
        <v>0.24</v>
      </c>
      <c r="H41" s="227" t="s">
        <v>778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</row>
    <row r="42" spans="1:133" s="92" customFormat="1" ht="44.25" customHeight="1" outlineLevel="2" x14ac:dyDescent="0.25">
      <c r="A42" s="4">
        <v>15</v>
      </c>
      <c r="B42" s="233" t="s">
        <v>507</v>
      </c>
      <c r="C42" s="4" t="s">
        <v>86</v>
      </c>
      <c r="D42" s="74" t="s">
        <v>509</v>
      </c>
      <c r="E42" s="74" t="s">
        <v>509</v>
      </c>
      <c r="F42" s="4">
        <v>0</v>
      </c>
      <c r="G42" s="5"/>
      <c r="H42" s="227" t="s">
        <v>778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</row>
    <row r="43" spans="1:133" s="92" customFormat="1" ht="81" outlineLevel="2" x14ac:dyDescent="0.25">
      <c r="A43" s="4">
        <v>16</v>
      </c>
      <c r="B43" s="233" t="s">
        <v>508</v>
      </c>
      <c r="C43" s="4" t="s">
        <v>86</v>
      </c>
      <c r="D43" s="74">
        <v>100</v>
      </c>
      <c r="E43" s="74">
        <v>100</v>
      </c>
      <c r="F43" s="4">
        <v>100</v>
      </c>
      <c r="G43" s="5">
        <f t="shared" si="1"/>
        <v>1</v>
      </c>
      <c r="H43" s="227" t="s">
        <v>778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</row>
    <row r="44" spans="1:133" s="2" customFormat="1" ht="17.25" customHeight="1" x14ac:dyDescent="0.25">
      <c r="A44" s="333" t="s">
        <v>70</v>
      </c>
      <c r="B44" s="334"/>
      <c r="C44" s="334"/>
      <c r="D44" s="334"/>
      <c r="E44" s="334"/>
      <c r="F44" s="334"/>
      <c r="G44" s="334"/>
      <c r="H44" s="335"/>
    </row>
    <row r="45" spans="1:133" s="2" customFormat="1" ht="32.25" customHeight="1" outlineLevel="1" x14ac:dyDescent="0.25">
      <c r="A45" s="1"/>
      <c r="B45" s="309" t="s">
        <v>472</v>
      </c>
      <c r="C45" s="328"/>
      <c r="D45" s="328"/>
      <c r="E45" s="328"/>
      <c r="F45" s="328"/>
      <c r="G45" s="328"/>
      <c r="H45" s="311"/>
    </row>
    <row r="46" spans="1:133" s="2" customFormat="1" ht="44.25" customHeight="1" outlineLevel="2" x14ac:dyDescent="0.25">
      <c r="A46" s="1"/>
      <c r="B46" s="40" t="s">
        <v>510</v>
      </c>
      <c r="C46" s="4" t="s">
        <v>143</v>
      </c>
      <c r="D46" s="32">
        <v>100</v>
      </c>
      <c r="E46" s="32">
        <v>100</v>
      </c>
      <c r="F46" s="4">
        <v>26.3</v>
      </c>
      <c r="G46" s="5">
        <f>F46/E46</f>
        <v>0.26300000000000001</v>
      </c>
      <c r="H46" s="227" t="s">
        <v>459</v>
      </c>
    </row>
    <row r="47" spans="1:133" s="2" customFormat="1" ht="57" customHeight="1" outlineLevel="2" x14ac:dyDescent="0.25">
      <c r="A47" s="1"/>
      <c r="B47" s="33" t="s">
        <v>497</v>
      </c>
      <c r="C47" s="4" t="s">
        <v>86</v>
      </c>
      <c r="D47" s="32">
        <v>100</v>
      </c>
      <c r="E47" s="32">
        <v>100</v>
      </c>
      <c r="F47" s="4">
        <v>64.599999999999994</v>
      </c>
      <c r="G47" s="5">
        <f>F47/E47</f>
        <v>0.64599999999999991</v>
      </c>
      <c r="H47" s="227" t="s">
        <v>609</v>
      </c>
    </row>
    <row r="48" spans="1:133" s="2" customFormat="1" ht="30" customHeight="1" outlineLevel="2" x14ac:dyDescent="0.25">
      <c r="A48" s="1"/>
      <c r="B48" s="40" t="s">
        <v>511</v>
      </c>
      <c r="C48" s="4" t="s">
        <v>86</v>
      </c>
      <c r="D48" s="32">
        <v>100</v>
      </c>
      <c r="E48" s="32">
        <v>100</v>
      </c>
      <c r="F48" s="4">
        <v>0</v>
      </c>
      <c r="G48" s="5">
        <f>F48/E48</f>
        <v>0</v>
      </c>
      <c r="H48" s="227" t="s">
        <v>459</v>
      </c>
    </row>
    <row r="49" spans="1:9" s="2" customFormat="1" ht="42.75" customHeight="1" outlineLevel="2" x14ac:dyDescent="0.25">
      <c r="A49" s="1"/>
      <c r="B49" s="40" t="s">
        <v>512</v>
      </c>
      <c r="C49" s="17" t="s">
        <v>86</v>
      </c>
      <c r="D49" s="4">
        <v>100</v>
      </c>
      <c r="E49" s="4">
        <v>100</v>
      </c>
      <c r="F49" s="4">
        <v>16.899999999999999</v>
      </c>
      <c r="G49" s="5">
        <f>F49/E49</f>
        <v>0.16899999999999998</v>
      </c>
      <c r="H49" s="227" t="s">
        <v>459</v>
      </c>
    </row>
    <row r="50" spans="1:9" s="2" customFormat="1" ht="43.5" customHeight="1" outlineLevel="2" x14ac:dyDescent="0.25">
      <c r="A50" s="1"/>
      <c r="B50" s="40" t="s">
        <v>500</v>
      </c>
      <c r="C50" s="4" t="s">
        <v>86</v>
      </c>
      <c r="D50" s="4">
        <v>90</v>
      </c>
      <c r="E50" s="4">
        <v>2</v>
      </c>
      <c r="F50" s="4">
        <v>0</v>
      </c>
      <c r="G50" s="5">
        <f>F50/E50</f>
        <v>0</v>
      </c>
      <c r="H50" s="227" t="s">
        <v>459</v>
      </c>
    </row>
    <row r="51" spans="1:9" s="2" customFormat="1" ht="30" customHeight="1" outlineLevel="2" x14ac:dyDescent="0.25">
      <c r="A51" s="1"/>
      <c r="B51" s="40" t="s">
        <v>481</v>
      </c>
      <c r="C51" s="4" t="s">
        <v>445</v>
      </c>
      <c r="D51" s="4">
        <v>400</v>
      </c>
      <c r="E51" s="4">
        <v>400</v>
      </c>
      <c r="F51" s="4">
        <v>0</v>
      </c>
      <c r="G51" s="5">
        <f t="shared" ref="G51:G58" si="2">F51/E51</f>
        <v>0</v>
      </c>
      <c r="H51" s="227" t="s">
        <v>459</v>
      </c>
    </row>
    <row r="52" spans="1:9" s="2" customFormat="1" ht="32.25" customHeight="1" outlineLevel="2" x14ac:dyDescent="0.25">
      <c r="A52" s="1"/>
      <c r="B52" s="40" t="s">
        <v>513</v>
      </c>
      <c r="C52" s="4" t="s">
        <v>143</v>
      </c>
      <c r="D52" s="4">
        <v>40</v>
      </c>
      <c r="E52" s="4">
        <v>40</v>
      </c>
      <c r="F52" s="4">
        <v>0</v>
      </c>
      <c r="G52" s="5">
        <f t="shared" si="2"/>
        <v>0</v>
      </c>
      <c r="H52" s="227" t="s">
        <v>459</v>
      </c>
    </row>
    <row r="53" spans="1:9" s="2" customFormat="1" ht="27" outlineLevel="2" x14ac:dyDescent="0.25">
      <c r="A53" s="1"/>
      <c r="B53" s="40" t="s">
        <v>483</v>
      </c>
      <c r="C53" s="4" t="s">
        <v>86</v>
      </c>
      <c r="D53" s="4">
        <v>80</v>
      </c>
      <c r="E53" s="4">
        <v>90</v>
      </c>
      <c r="F53" s="4">
        <v>0</v>
      </c>
      <c r="G53" s="5">
        <f t="shared" si="2"/>
        <v>0</v>
      </c>
      <c r="H53" s="227" t="s">
        <v>610</v>
      </c>
      <c r="I53" s="2">
        <f>(G46+G47+G48+G49+G50+G51+G52+G53+G55+G54+G56+G57+G58+G59+G60+G61)/16*100%</f>
        <v>0.10956249999999999</v>
      </c>
    </row>
    <row r="54" spans="1:9" s="2" customFormat="1" ht="41.25" customHeight="1" outlineLevel="2" x14ac:dyDescent="0.25">
      <c r="A54" s="1"/>
      <c r="B54" s="40" t="s">
        <v>514</v>
      </c>
      <c r="C54" s="4" t="s">
        <v>86</v>
      </c>
      <c r="D54" s="4">
        <v>100</v>
      </c>
      <c r="E54" s="4">
        <v>100</v>
      </c>
      <c r="F54" s="4">
        <v>1.6</v>
      </c>
      <c r="G54" s="5">
        <f t="shared" si="2"/>
        <v>1.6E-2</v>
      </c>
      <c r="H54" s="227" t="s">
        <v>611</v>
      </c>
    </row>
    <row r="55" spans="1:9" s="2" customFormat="1" ht="40.5" outlineLevel="2" x14ac:dyDescent="0.25">
      <c r="A55" s="1"/>
      <c r="B55" s="40" t="s">
        <v>504</v>
      </c>
      <c r="C55" s="4" t="s">
        <v>86</v>
      </c>
      <c r="D55" s="4">
        <v>100</v>
      </c>
      <c r="E55" s="4">
        <v>100</v>
      </c>
      <c r="F55" s="4">
        <v>25.2</v>
      </c>
      <c r="G55" s="5">
        <f t="shared" si="2"/>
        <v>0.252</v>
      </c>
      <c r="H55" s="227" t="s">
        <v>459</v>
      </c>
    </row>
    <row r="56" spans="1:9" s="2" customFormat="1" ht="56.25" customHeight="1" outlineLevel="2" x14ac:dyDescent="0.25">
      <c r="A56" s="1"/>
      <c r="B56" s="40" t="s">
        <v>489</v>
      </c>
      <c r="C56" s="4" t="s">
        <v>86</v>
      </c>
      <c r="D56" s="4">
        <v>100</v>
      </c>
      <c r="E56" s="4">
        <v>100</v>
      </c>
      <c r="F56" s="4">
        <v>15.7</v>
      </c>
      <c r="G56" s="5">
        <f t="shared" si="2"/>
        <v>0.157</v>
      </c>
      <c r="H56" s="227" t="s">
        <v>612</v>
      </c>
    </row>
    <row r="57" spans="1:9" s="2" customFormat="1" ht="42" customHeight="1" outlineLevel="2" x14ac:dyDescent="0.25">
      <c r="A57" s="1"/>
      <c r="B57" s="40" t="s">
        <v>490</v>
      </c>
      <c r="C57" s="4" t="s">
        <v>115</v>
      </c>
      <c r="D57" s="4">
        <v>2</v>
      </c>
      <c r="E57" s="4">
        <v>4</v>
      </c>
      <c r="F57" s="4">
        <v>1</v>
      </c>
      <c r="G57" s="5">
        <f t="shared" si="2"/>
        <v>0.25</v>
      </c>
      <c r="H57" s="227" t="s">
        <v>613</v>
      </c>
    </row>
    <row r="58" spans="1:9" s="2" customFormat="1" ht="33" customHeight="1" outlineLevel="2" x14ac:dyDescent="0.25">
      <c r="A58" s="1"/>
      <c r="B58" s="40" t="s">
        <v>515</v>
      </c>
      <c r="C58" s="4" t="s">
        <v>120</v>
      </c>
      <c r="D58" s="4">
        <v>0</v>
      </c>
      <c r="E58" s="4">
        <v>1</v>
      </c>
      <c r="F58" s="4">
        <v>0</v>
      </c>
      <c r="G58" s="5">
        <f t="shared" si="2"/>
        <v>0</v>
      </c>
      <c r="H58" s="227" t="s">
        <v>459</v>
      </c>
    </row>
    <row r="59" spans="1:9" s="2" customFormat="1" ht="46.5" customHeight="1" outlineLevel="2" x14ac:dyDescent="0.25">
      <c r="A59" s="1"/>
      <c r="B59" s="40" t="s">
        <v>516</v>
      </c>
      <c r="C59" s="4" t="s">
        <v>86</v>
      </c>
      <c r="D59" s="4" t="s">
        <v>494</v>
      </c>
      <c r="E59" s="4" t="s">
        <v>494</v>
      </c>
      <c r="F59" s="4">
        <v>0</v>
      </c>
      <c r="G59" s="5">
        <v>0</v>
      </c>
      <c r="H59" s="227" t="s">
        <v>459</v>
      </c>
    </row>
    <row r="60" spans="1:9" s="2" customFormat="1" ht="67.5" outlineLevel="2" x14ac:dyDescent="0.25">
      <c r="A60" s="1"/>
      <c r="B60" s="40" t="s">
        <v>517</v>
      </c>
      <c r="C60" s="4" t="s">
        <v>86</v>
      </c>
      <c r="D60" s="4">
        <v>100</v>
      </c>
      <c r="E60" s="4">
        <v>100</v>
      </c>
      <c r="F60" s="4">
        <v>1</v>
      </c>
      <c r="G60" s="5">
        <v>0</v>
      </c>
      <c r="H60" s="227" t="s">
        <v>459</v>
      </c>
    </row>
    <row r="61" spans="1:9" s="2" customFormat="1" ht="40.5" outlineLevel="2" x14ac:dyDescent="0.25">
      <c r="A61" s="1"/>
      <c r="B61" s="40" t="s">
        <v>518</v>
      </c>
      <c r="C61" s="4" t="s">
        <v>162</v>
      </c>
      <c r="D61" s="4">
        <v>0</v>
      </c>
      <c r="E61" s="4">
        <v>1</v>
      </c>
      <c r="F61" s="4">
        <v>0</v>
      </c>
      <c r="G61" s="5">
        <v>0</v>
      </c>
      <c r="H61" s="227" t="s">
        <v>459</v>
      </c>
    </row>
    <row r="62" spans="1:9" s="2" customFormat="1" ht="17.25" customHeight="1" x14ac:dyDescent="0.25">
      <c r="A62" s="330" t="s">
        <v>71</v>
      </c>
      <c r="B62" s="331"/>
      <c r="C62" s="331"/>
      <c r="D62" s="331"/>
      <c r="E62" s="331"/>
      <c r="F62" s="331"/>
      <c r="G62" s="331"/>
      <c r="H62" s="332"/>
    </row>
    <row r="63" spans="1:9" s="2" customFormat="1" ht="32.25" customHeight="1" outlineLevel="1" x14ac:dyDescent="0.25">
      <c r="A63" s="1"/>
      <c r="B63" s="309" t="s">
        <v>473</v>
      </c>
      <c r="C63" s="310"/>
      <c r="D63" s="310"/>
      <c r="E63" s="310"/>
      <c r="F63" s="310"/>
      <c r="G63" s="310"/>
      <c r="H63" s="311"/>
    </row>
    <row r="64" spans="1:9" s="131" customFormat="1" ht="40.5" outlineLevel="2" x14ac:dyDescent="0.25">
      <c r="A64" s="130"/>
      <c r="B64" s="33" t="s">
        <v>510</v>
      </c>
      <c r="C64" s="127" t="s">
        <v>86</v>
      </c>
      <c r="D64" s="127">
        <v>100</v>
      </c>
      <c r="E64" s="127">
        <v>100</v>
      </c>
      <c r="F64" s="127">
        <v>30</v>
      </c>
      <c r="G64" s="64">
        <f>F64/E64</f>
        <v>0.3</v>
      </c>
      <c r="H64" s="227" t="s">
        <v>839</v>
      </c>
    </row>
    <row r="65" spans="1:8" s="2" customFormat="1" ht="44.25" customHeight="1" outlineLevel="2" x14ac:dyDescent="0.25">
      <c r="A65" s="1"/>
      <c r="B65" s="40" t="s">
        <v>497</v>
      </c>
      <c r="C65" s="4" t="s">
        <v>86</v>
      </c>
      <c r="D65" s="4">
        <v>100</v>
      </c>
      <c r="E65" s="4">
        <v>100</v>
      </c>
      <c r="F65" s="4">
        <v>0</v>
      </c>
      <c r="G65" s="5">
        <f>F65/E65</f>
        <v>0</v>
      </c>
      <c r="H65" s="227" t="s">
        <v>839</v>
      </c>
    </row>
    <row r="66" spans="1:8" s="2" customFormat="1" ht="39" customHeight="1" outlineLevel="2" x14ac:dyDescent="0.25">
      <c r="A66" s="1"/>
      <c r="B66" s="40" t="s">
        <v>498</v>
      </c>
      <c r="C66" s="4" t="s">
        <v>86</v>
      </c>
      <c r="D66" s="4">
        <v>100</v>
      </c>
      <c r="E66" s="4">
        <v>100</v>
      </c>
      <c r="F66" s="4">
        <v>0</v>
      </c>
      <c r="G66" s="5">
        <f>F66/E66</f>
        <v>0</v>
      </c>
      <c r="H66" s="227" t="s">
        <v>839</v>
      </c>
    </row>
    <row r="67" spans="1:8" s="2" customFormat="1" ht="40.5" outlineLevel="2" x14ac:dyDescent="0.25">
      <c r="A67" s="1"/>
      <c r="B67" s="40" t="s">
        <v>528</v>
      </c>
      <c r="C67" s="4" t="s">
        <v>86</v>
      </c>
      <c r="D67" s="4">
        <v>100</v>
      </c>
      <c r="E67" s="4">
        <v>100</v>
      </c>
      <c r="F67" s="4">
        <v>9.3000000000000007</v>
      </c>
      <c r="G67" s="5">
        <f>F67/E67</f>
        <v>9.3000000000000013E-2</v>
      </c>
      <c r="H67" s="227" t="s">
        <v>839</v>
      </c>
    </row>
    <row r="68" spans="1:8" s="2" customFormat="1" ht="40.5" outlineLevel="2" x14ac:dyDescent="0.25">
      <c r="A68" s="1"/>
      <c r="B68" s="40" t="s">
        <v>500</v>
      </c>
      <c r="C68" s="4" t="s">
        <v>86</v>
      </c>
      <c r="D68" s="4">
        <v>90</v>
      </c>
      <c r="E68" s="4">
        <v>3</v>
      </c>
      <c r="F68" s="4">
        <v>0</v>
      </c>
      <c r="G68" s="5">
        <f t="shared" ref="G68:G79" si="3">F68/E68</f>
        <v>0</v>
      </c>
      <c r="H68" s="227" t="s">
        <v>839</v>
      </c>
    </row>
    <row r="69" spans="1:8" s="2" customFormat="1" ht="27" outlineLevel="2" x14ac:dyDescent="0.25">
      <c r="A69" s="1"/>
      <c r="B69" s="40" t="s">
        <v>481</v>
      </c>
      <c r="C69" s="4" t="s">
        <v>458</v>
      </c>
      <c r="D69" s="4">
        <v>0</v>
      </c>
      <c r="E69" s="4">
        <v>0</v>
      </c>
      <c r="F69" s="4">
        <v>0</v>
      </c>
      <c r="G69" s="5"/>
      <c r="H69" s="227" t="s">
        <v>839</v>
      </c>
    </row>
    <row r="70" spans="1:8" s="2" customFormat="1" ht="27" outlineLevel="2" x14ac:dyDescent="0.25">
      <c r="A70" s="1"/>
      <c r="B70" s="40" t="s">
        <v>519</v>
      </c>
      <c r="C70" s="4" t="s">
        <v>143</v>
      </c>
      <c r="D70" s="4">
        <v>300</v>
      </c>
      <c r="E70" s="4">
        <v>300</v>
      </c>
      <c r="F70" s="4">
        <v>100</v>
      </c>
      <c r="G70" s="5">
        <f t="shared" si="3"/>
        <v>0.33333333333333331</v>
      </c>
      <c r="H70" s="227" t="s">
        <v>839</v>
      </c>
    </row>
    <row r="71" spans="1:8" s="2" customFormat="1" ht="27" outlineLevel="2" x14ac:dyDescent="0.25">
      <c r="A71" s="1"/>
      <c r="B71" s="40" t="s">
        <v>483</v>
      </c>
      <c r="C71" s="4" t="s">
        <v>86</v>
      </c>
      <c r="D71" s="4">
        <v>35</v>
      </c>
      <c r="E71" s="4">
        <v>38</v>
      </c>
      <c r="F71" s="4">
        <v>35</v>
      </c>
      <c r="G71" s="5">
        <f t="shared" si="3"/>
        <v>0.92105263157894735</v>
      </c>
      <c r="H71" s="227" t="s">
        <v>839</v>
      </c>
    </row>
    <row r="72" spans="1:8" s="2" customFormat="1" ht="27" outlineLevel="2" x14ac:dyDescent="0.25">
      <c r="A72" s="1"/>
      <c r="B72" s="40" t="s">
        <v>520</v>
      </c>
      <c r="C72" s="4" t="s">
        <v>524</v>
      </c>
      <c r="D72" s="4">
        <v>0</v>
      </c>
      <c r="E72" s="4">
        <v>0.5</v>
      </c>
      <c r="F72" s="4">
        <v>0.1</v>
      </c>
      <c r="G72" s="5">
        <f t="shared" si="3"/>
        <v>0.2</v>
      </c>
      <c r="H72" s="227" t="s">
        <v>839</v>
      </c>
    </row>
    <row r="73" spans="1:8" s="2" customFormat="1" ht="40.5" outlineLevel="2" x14ac:dyDescent="0.25">
      <c r="A73" s="1"/>
      <c r="B73" s="40" t="s">
        <v>521</v>
      </c>
      <c r="C73" s="4" t="s">
        <v>86</v>
      </c>
      <c r="D73" s="4">
        <v>100</v>
      </c>
      <c r="E73" s="4">
        <v>100</v>
      </c>
      <c r="F73" s="4">
        <v>100</v>
      </c>
      <c r="G73" s="5">
        <f t="shared" si="3"/>
        <v>1</v>
      </c>
      <c r="H73" s="227" t="s">
        <v>839</v>
      </c>
    </row>
    <row r="74" spans="1:8" s="2" customFormat="1" ht="40.5" outlineLevel="2" x14ac:dyDescent="0.25">
      <c r="A74" s="1"/>
      <c r="B74" s="40" t="s">
        <v>504</v>
      </c>
      <c r="C74" s="4" t="s">
        <v>86</v>
      </c>
      <c r="D74" s="4">
        <v>100</v>
      </c>
      <c r="E74" s="4">
        <v>100</v>
      </c>
      <c r="F74" s="4">
        <v>25</v>
      </c>
      <c r="G74" s="5">
        <f t="shared" si="3"/>
        <v>0.25</v>
      </c>
      <c r="H74" s="227" t="s">
        <v>839</v>
      </c>
    </row>
    <row r="75" spans="1:8" s="2" customFormat="1" ht="40.5" outlineLevel="2" x14ac:dyDescent="0.25">
      <c r="A75" s="1"/>
      <c r="B75" s="40" t="s">
        <v>489</v>
      </c>
      <c r="C75" s="4" t="s">
        <v>86</v>
      </c>
      <c r="D75" s="4">
        <v>100</v>
      </c>
      <c r="E75" s="4">
        <v>100</v>
      </c>
      <c r="F75" s="4">
        <v>24</v>
      </c>
      <c r="G75" s="5">
        <f t="shared" si="3"/>
        <v>0.24</v>
      </c>
      <c r="H75" s="227" t="s">
        <v>839</v>
      </c>
    </row>
    <row r="76" spans="1:8" s="2" customFormat="1" ht="40.5" outlineLevel="2" x14ac:dyDescent="0.25">
      <c r="A76" s="1"/>
      <c r="B76" s="40" t="s">
        <v>505</v>
      </c>
      <c r="C76" s="4" t="s">
        <v>86</v>
      </c>
      <c r="D76" s="4">
        <v>100</v>
      </c>
      <c r="E76" s="4">
        <v>100</v>
      </c>
      <c r="F76" s="4">
        <v>25</v>
      </c>
      <c r="G76" s="5">
        <f t="shared" si="3"/>
        <v>0.25</v>
      </c>
      <c r="H76" s="227" t="s">
        <v>839</v>
      </c>
    </row>
    <row r="77" spans="1:8" s="2" customFormat="1" ht="27" outlineLevel="2" x14ac:dyDescent="0.25">
      <c r="A77" s="1"/>
      <c r="B77" s="40" t="s">
        <v>522</v>
      </c>
      <c r="C77" s="4" t="s">
        <v>120</v>
      </c>
      <c r="D77" s="4">
        <v>0</v>
      </c>
      <c r="E77" s="4">
        <v>1</v>
      </c>
      <c r="F77" s="4">
        <v>1</v>
      </c>
      <c r="G77" s="5">
        <f t="shared" si="3"/>
        <v>1</v>
      </c>
      <c r="H77" s="227" t="s">
        <v>839</v>
      </c>
    </row>
    <row r="78" spans="1:8" s="2" customFormat="1" ht="54" outlineLevel="2" x14ac:dyDescent="0.25">
      <c r="A78" s="1"/>
      <c r="B78" s="40" t="s">
        <v>523</v>
      </c>
      <c r="C78" s="4" t="s">
        <v>86</v>
      </c>
      <c r="D78" s="4" t="s">
        <v>494</v>
      </c>
      <c r="E78" s="4" t="s">
        <v>494</v>
      </c>
      <c r="F78" s="4" t="s">
        <v>494</v>
      </c>
      <c r="G78" s="5">
        <v>1</v>
      </c>
      <c r="H78" s="227" t="s">
        <v>839</v>
      </c>
    </row>
    <row r="79" spans="1:8" s="2" customFormat="1" ht="67.5" outlineLevel="2" x14ac:dyDescent="0.25">
      <c r="A79" s="1"/>
      <c r="B79" s="40" t="s">
        <v>539</v>
      </c>
      <c r="C79" s="4" t="s">
        <v>86</v>
      </c>
      <c r="D79" s="4">
        <v>100</v>
      </c>
      <c r="E79" s="4">
        <v>100</v>
      </c>
      <c r="F79" s="4">
        <v>1</v>
      </c>
      <c r="G79" s="5">
        <f t="shared" si="3"/>
        <v>0.01</v>
      </c>
      <c r="H79" s="227" t="s">
        <v>839</v>
      </c>
    </row>
    <row r="80" spans="1:8" s="2" customFormat="1" ht="17.25" customHeight="1" x14ac:dyDescent="0.25">
      <c r="A80" s="330" t="s">
        <v>72</v>
      </c>
      <c r="B80" s="331"/>
      <c r="C80" s="331"/>
      <c r="D80" s="331"/>
      <c r="E80" s="331"/>
      <c r="F80" s="331"/>
      <c r="G80" s="331"/>
      <c r="H80" s="332"/>
    </row>
    <row r="81" spans="1:201" s="2" customFormat="1" ht="32.25" customHeight="1" outlineLevel="1" x14ac:dyDescent="0.25">
      <c r="A81" s="86"/>
      <c r="B81" s="327" t="s">
        <v>474</v>
      </c>
      <c r="C81" s="328"/>
      <c r="D81" s="328"/>
      <c r="E81" s="328"/>
      <c r="F81" s="328"/>
      <c r="G81" s="328"/>
      <c r="H81" s="329"/>
    </row>
    <row r="82" spans="1:201" s="108" customFormat="1" ht="40.5" outlineLevel="2" x14ac:dyDescent="0.25">
      <c r="A82" s="103">
        <v>1</v>
      </c>
      <c r="B82" s="233" t="s">
        <v>525</v>
      </c>
      <c r="C82" s="103" t="s">
        <v>86</v>
      </c>
      <c r="D82" s="32">
        <v>100</v>
      </c>
      <c r="E82" s="32">
        <v>100</v>
      </c>
      <c r="F82" s="103">
        <v>27.8</v>
      </c>
      <c r="G82" s="64">
        <f t="shared" ref="G82:G103" si="4">F82/E82</f>
        <v>0.27800000000000002</v>
      </c>
      <c r="H82" s="230" t="s">
        <v>793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</row>
    <row r="83" spans="1:201" s="108" customFormat="1" ht="54" outlineLevel="2" x14ac:dyDescent="0.25">
      <c r="A83" s="103">
        <v>2</v>
      </c>
      <c r="B83" s="233" t="s">
        <v>526</v>
      </c>
      <c r="C83" s="103" t="s">
        <v>86</v>
      </c>
      <c r="D83" s="32">
        <v>100</v>
      </c>
      <c r="E83" s="32">
        <v>100</v>
      </c>
      <c r="F83" s="103">
        <v>0</v>
      </c>
      <c r="G83" s="64">
        <f t="shared" si="4"/>
        <v>0</v>
      </c>
      <c r="H83" s="230" t="s">
        <v>793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</row>
    <row r="84" spans="1:201" s="108" customFormat="1" ht="27" outlineLevel="2" x14ac:dyDescent="0.25">
      <c r="A84" s="103">
        <v>3</v>
      </c>
      <c r="B84" s="233" t="s">
        <v>527</v>
      </c>
      <c r="C84" s="103" t="s">
        <v>86</v>
      </c>
      <c r="D84" s="32">
        <v>100</v>
      </c>
      <c r="E84" s="32">
        <v>100</v>
      </c>
      <c r="F84" s="103">
        <v>0</v>
      </c>
      <c r="G84" s="64">
        <f t="shared" si="4"/>
        <v>0</v>
      </c>
      <c r="H84" s="230" t="s">
        <v>793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</row>
    <row r="85" spans="1:201" s="108" customFormat="1" ht="40.5" outlineLevel="2" x14ac:dyDescent="0.25">
      <c r="A85" s="103">
        <v>4</v>
      </c>
      <c r="B85" s="233" t="s">
        <v>528</v>
      </c>
      <c r="C85" s="103" t="s">
        <v>86</v>
      </c>
      <c r="D85" s="32">
        <v>100</v>
      </c>
      <c r="E85" s="32">
        <v>100</v>
      </c>
      <c r="F85" s="103">
        <v>17.8</v>
      </c>
      <c r="G85" s="64">
        <f t="shared" si="4"/>
        <v>0.17800000000000002</v>
      </c>
      <c r="H85" s="230" t="s">
        <v>793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</row>
    <row r="86" spans="1:201" s="108" customFormat="1" ht="40.5" outlineLevel="2" x14ac:dyDescent="0.25">
      <c r="A86" s="103">
        <v>5</v>
      </c>
      <c r="B86" s="233" t="s">
        <v>480</v>
      </c>
      <c r="C86" s="103" t="s">
        <v>86</v>
      </c>
      <c r="D86" s="32">
        <v>80</v>
      </c>
      <c r="E86" s="32">
        <v>5</v>
      </c>
      <c r="F86" s="103">
        <v>0</v>
      </c>
      <c r="G86" s="64">
        <f t="shared" si="4"/>
        <v>0</v>
      </c>
      <c r="H86" s="230" t="s">
        <v>793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</row>
    <row r="87" spans="1:201" s="108" customFormat="1" ht="27" outlineLevel="2" x14ac:dyDescent="0.25">
      <c r="A87" s="103">
        <v>6</v>
      </c>
      <c r="B87" s="233" t="s">
        <v>529</v>
      </c>
      <c r="C87" s="103" t="s">
        <v>143</v>
      </c>
      <c r="D87" s="32">
        <v>200</v>
      </c>
      <c r="E87" s="32">
        <v>200</v>
      </c>
      <c r="F87" s="103">
        <v>0</v>
      </c>
      <c r="G87" s="64">
        <f t="shared" si="4"/>
        <v>0</v>
      </c>
      <c r="H87" s="230" t="s">
        <v>793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</row>
    <row r="88" spans="1:201" s="108" customFormat="1" ht="27" outlineLevel="2" x14ac:dyDescent="0.25">
      <c r="A88" s="103">
        <v>7</v>
      </c>
      <c r="B88" s="233" t="s">
        <v>794</v>
      </c>
      <c r="C88" s="103" t="s">
        <v>458</v>
      </c>
      <c r="D88" s="32">
        <v>7200</v>
      </c>
      <c r="E88" s="32">
        <v>7200</v>
      </c>
      <c r="F88" s="103">
        <v>0</v>
      </c>
      <c r="G88" s="64">
        <f t="shared" si="4"/>
        <v>0</v>
      </c>
      <c r="H88" s="230" t="s">
        <v>793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</row>
    <row r="89" spans="1:201" s="108" customFormat="1" ht="27" outlineLevel="2" x14ac:dyDescent="0.25">
      <c r="A89" s="103">
        <v>8</v>
      </c>
      <c r="B89" s="233" t="s">
        <v>483</v>
      </c>
      <c r="C89" s="103" t="s">
        <v>86</v>
      </c>
      <c r="D89" s="32">
        <v>70</v>
      </c>
      <c r="E89" s="32">
        <v>75</v>
      </c>
      <c r="F89" s="103">
        <v>17.8</v>
      </c>
      <c r="G89" s="64">
        <f t="shared" si="4"/>
        <v>0.23733333333333334</v>
      </c>
      <c r="H89" s="230" t="s">
        <v>793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</row>
    <row r="90" spans="1:201" s="108" customFormat="1" ht="27" outlineLevel="2" x14ac:dyDescent="0.25">
      <c r="A90" s="103">
        <v>9</v>
      </c>
      <c r="B90" s="233" t="s">
        <v>530</v>
      </c>
      <c r="C90" s="103" t="s">
        <v>86</v>
      </c>
      <c r="D90" s="32">
        <v>100</v>
      </c>
      <c r="E90" s="32">
        <v>100</v>
      </c>
      <c r="F90" s="103">
        <v>0</v>
      </c>
      <c r="G90" s="64">
        <f t="shared" si="4"/>
        <v>0</v>
      </c>
      <c r="H90" s="230" t="s">
        <v>793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</row>
    <row r="91" spans="1:201" s="108" customFormat="1" ht="27" outlineLevel="2" x14ac:dyDescent="0.25">
      <c r="A91" s="103">
        <v>10</v>
      </c>
      <c r="B91" s="233" t="s">
        <v>502</v>
      </c>
      <c r="C91" s="103" t="s">
        <v>115</v>
      </c>
      <c r="D91" s="32">
        <v>3</v>
      </c>
      <c r="E91" s="32">
        <v>1</v>
      </c>
      <c r="F91" s="103">
        <v>1</v>
      </c>
      <c r="G91" s="64">
        <f t="shared" si="4"/>
        <v>1</v>
      </c>
      <c r="H91" s="230" t="s">
        <v>793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</row>
    <row r="92" spans="1:201" s="108" customFormat="1" ht="27" outlineLevel="2" x14ac:dyDescent="0.25">
      <c r="A92" s="103">
        <v>11</v>
      </c>
      <c r="B92" s="233" t="s">
        <v>531</v>
      </c>
      <c r="C92" s="103" t="s">
        <v>86</v>
      </c>
      <c r="D92" s="32">
        <v>100</v>
      </c>
      <c r="E92" s="32">
        <v>100</v>
      </c>
      <c r="F92" s="103">
        <v>11.2</v>
      </c>
      <c r="G92" s="64">
        <f t="shared" si="4"/>
        <v>0.11199999999999999</v>
      </c>
      <c r="H92" s="230" t="s">
        <v>793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</row>
    <row r="93" spans="1:201" s="108" customFormat="1" ht="40.5" outlineLevel="2" x14ac:dyDescent="0.25">
      <c r="A93" s="103">
        <v>12</v>
      </c>
      <c r="B93" s="233" t="s">
        <v>504</v>
      </c>
      <c r="C93" s="103" t="s">
        <v>86</v>
      </c>
      <c r="D93" s="32">
        <v>100</v>
      </c>
      <c r="E93" s="32">
        <v>100</v>
      </c>
      <c r="F93" s="103">
        <v>16.100000000000001</v>
      </c>
      <c r="G93" s="64">
        <f t="shared" si="4"/>
        <v>0.161</v>
      </c>
      <c r="H93" s="230" t="s">
        <v>793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</row>
    <row r="94" spans="1:201" s="108" customFormat="1" ht="27" outlineLevel="2" x14ac:dyDescent="0.25">
      <c r="A94" s="103">
        <v>13</v>
      </c>
      <c r="B94" s="233" t="s">
        <v>532</v>
      </c>
      <c r="C94" s="103" t="s">
        <v>86</v>
      </c>
      <c r="D94" s="32">
        <v>100</v>
      </c>
      <c r="E94" s="32">
        <v>100</v>
      </c>
      <c r="F94" s="103">
        <v>10.6</v>
      </c>
      <c r="G94" s="64">
        <f t="shared" si="4"/>
        <v>0.106</v>
      </c>
      <c r="H94" s="230" t="s">
        <v>793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</row>
    <row r="95" spans="1:201" s="108" customFormat="1" ht="27" outlineLevel="2" x14ac:dyDescent="0.25">
      <c r="A95" s="103">
        <v>14</v>
      </c>
      <c r="B95" s="233" t="s">
        <v>533</v>
      </c>
      <c r="C95" s="103" t="s">
        <v>86</v>
      </c>
      <c r="D95" s="32">
        <v>100</v>
      </c>
      <c r="E95" s="32">
        <v>100</v>
      </c>
      <c r="F95" s="103">
        <v>5.2</v>
      </c>
      <c r="G95" s="64">
        <f t="shared" si="4"/>
        <v>5.2000000000000005E-2</v>
      </c>
      <c r="H95" s="230" t="s">
        <v>793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</row>
    <row r="96" spans="1:201" s="108" customFormat="1" ht="30" outlineLevel="2" x14ac:dyDescent="0.25">
      <c r="A96" s="103">
        <v>15</v>
      </c>
      <c r="B96" s="233" t="s">
        <v>795</v>
      </c>
      <c r="C96" s="103" t="s">
        <v>540</v>
      </c>
      <c r="D96" s="32">
        <v>10</v>
      </c>
      <c r="E96" s="32">
        <v>10</v>
      </c>
      <c r="F96" s="103">
        <v>10</v>
      </c>
      <c r="G96" s="64">
        <f t="shared" si="4"/>
        <v>1</v>
      </c>
      <c r="H96" s="230" t="s">
        <v>793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</row>
    <row r="97" spans="1:201" s="108" customFormat="1" ht="27" outlineLevel="2" x14ac:dyDescent="0.25">
      <c r="A97" s="103">
        <v>16</v>
      </c>
      <c r="B97" s="233" t="s">
        <v>534</v>
      </c>
      <c r="C97" s="103" t="s">
        <v>86</v>
      </c>
      <c r="D97" s="103">
        <v>100</v>
      </c>
      <c r="E97" s="103">
        <v>100</v>
      </c>
      <c r="F97" s="103">
        <v>24.8</v>
      </c>
      <c r="G97" s="64">
        <f t="shared" si="4"/>
        <v>0.248</v>
      </c>
      <c r="H97" s="230" t="s">
        <v>793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</row>
    <row r="98" spans="1:201" s="108" customFormat="1" ht="40.5" outlineLevel="2" x14ac:dyDescent="0.25">
      <c r="A98" s="103">
        <v>17</v>
      </c>
      <c r="B98" s="233" t="s">
        <v>535</v>
      </c>
      <c r="C98" s="103" t="s">
        <v>86</v>
      </c>
      <c r="D98" s="103">
        <v>100</v>
      </c>
      <c r="E98" s="103">
        <v>100</v>
      </c>
      <c r="F98" s="103">
        <v>15</v>
      </c>
      <c r="G98" s="64">
        <f t="shared" si="4"/>
        <v>0.15</v>
      </c>
      <c r="H98" s="230" t="s">
        <v>793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</row>
    <row r="99" spans="1:201" s="108" customFormat="1" ht="32.25" customHeight="1" outlineLevel="2" x14ac:dyDescent="0.25">
      <c r="A99" s="103">
        <v>18</v>
      </c>
      <c r="B99" s="233" t="s">
        <v>536</v>
      </c>
      <c r="C99" s="103" t="s">
        <v>115</v>
      </c>
      <c r="D99" s="103">
        <v>2</v>
      </c>
      <c r="E99" s="103">
        <v>2</v>
      </c>
      <c r="F99" s="103">
        <v>0</v>
      </c>
      <c r="G99" s="64">
        <f t="shared" si="4"/>
        <v>0</v>
      </c>
      <c r="H99" s="230" t="s">
        <v>793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</row>
    <row r="100" spans="1:201" s="108" customFormat="1" ht="32.25" customHeight="1" outlineLevel="2" x14ac:dyDescent="0.25">
      <c r="A100" s="103">
        <v>19</v>
      </c>
      <c r="B100" s="233" t="s">
        <v>506</v>
      </c>
      <c r="C100" s="103" t="s">
        <v>86</v>
      </c>
      <c r="D100" s="32">
        <v>100</v>
      </c>
      <c r="E100" s="32">
        <v>100</v>
      </c>
      <c r="F100" s="103">
        <v>0</v>
      </c>
      <c r="G100" s="64">
        <f t="shared" si="4"/>
        <v>0</v>
      </c>
      <c r="H100" s="230" t="s">
        <v>793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</row>
    <row r="101" spans="1:201" s="108" customFormat="1" ht="54" outlineLevel="2" x14ac:dyDescent="0.25">
      <c r="A101" s="103">
        <v>20</v>
      </c>
      <c r="B101" s="233" t="s">
        <v>537</v>
      </c>
      <c r="C101" s="103" t="s">
        <v>86</v>
      </c>
      <c r="D101" s="32" t="s">
        <v>494</v>
      </c>
      <c r="E101" s="32" t="s">
        <v>494</v>
      </c>
      <c r="F101" s="103">
        <v>0</v>
      </c>
      <c r="G101" s="64">
        <v>0</v>
      </c>
      <c r="H101" s="230" t="s">
        <v>793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</row>
    <row r="102" spans="1:201" s="108" customFormat="1" ht="32.25" customHeight="1" outlineLevel="2" x14ac:dyDescent="0.25">
      <c r="A102" s="103">
        <v>21</v>
      </c>
      <c r="B102" s="233" t="s">
        <v>538</v>
      </c>
      <c r="C102" s="103" t="s">
        <v>86</v>
      </c>
      <c r="D102" s="32">
        <v>100</v>
      </c>
      <c r="E102" s="32">
        <v>100</v>
      </c>
      <c r="F102" s="103">
        <v>100</v>
      </c>
      <c r="G102" s="64">
        <f t="shared" si="4"/>
        <v>1</v>
      </c>
      <c r="H102" s="230" t="s">
        <v>793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</row>
    <row r="103" spans="1:201" s="108" customFormat="1" ht="81" outlineLevel="2" x14ac:dyDescent="0.25">
      <c r="A103" s="103">
        <v>22</v>
      </c>
      <c r="B103" s="233" t="s">
        <v>814</v>
      </c>
      <c r="C103" s="103" t="s">
        <v>86</v>
      </c>
      <c r="D103" s="32">
        <v>100</v>
      </c>
      <c r="E103" s="32">
        <v>100</v>
      </c>
      <c r="F103" s="103">
        <v>100</v>
      </c>
      <c r="G103" s="64">
        <f t="shared" si="4"/>
        <v>1</v>
      </c>
      <c r="H103" s="230" t="s">
        <v>793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</row>
    <row r="104" spans="1:201" s="2" customFormat="1" ht="17.25" customHeight="1" x14ac:dyDescent="0.25">
      <c r="A104" s="330" t="s">
        <v>73</v>
      </c>
      <c r="B104" s="331"/>
      <c r="C104" s="331"/>
      <c r="D104" s="331"/>
      <c r="E104" s="331"/>
      <c r="F104" s="331"/>
      <c r="G104" s="331"/>
      <c r="H104" s="332"/>
    </row>
    <row r="105" spans="1:201" s="2" customFormat="1" ht="32.25" customHeight="1" outlineLevel="1" x14ac:dyDescent="0.25">
      <c r="A105" s="1"/>
      <c r="B105" s="309" t="s">
        <v>475</v>
      </c>
      <c r="C105" s="310"/>
      <c r="D105" s="310"/>
      <c r="E105" s="310"/>
      <c r="F105" s="310"/>
      <c r="G105" s="310"/>
      <c r="H105" s="311"/>
    </row>
    <row r="106" spans="1:201" s="2" customFormat="1" ht="40.5" outlineLevel="2" x14ac:dyDescent="0.25">
      <c r="A106" s="1"/>
      <c r="B106" s="40" t="s">
        <v>510</v>
      </c>
      <c r="C106" s="4" t="s">
        <v>86</v>
      </c>
      <c r="D106" s="4">
        <v>100</v>
      </c>
      <c r="E106" s="4">
        <v>100</v>
      </c>
      <c r="F106" s="4">
        <v>25.7</v>
      </c>
      <c r="G106" s="5">
        <f>F106/E106</f>
        <v>0.25700000000000001</v>
      </c>
      <c r="H106" s="230" t="s">
        <v>805</v>
      </c>
    </row>
    <row r="107" spans="1:201" s="2" customFormat="1" ht="54" outlineLevel="2" x14ac:dyDescent="0.25">
      <c r="A107" s="1"/>
      <c r="B107" s="40" t="s">
        <v>497</v>
      </c>
      <c r="C107" s="4" t="s">
        <v>86</v>
      </c>
      <c r="D107" s="4">
        <v>100</v>
      </c>
      <c r="E107" s="4">
        <v>100</v>
      </c>
      <c r="F107" s="4">
        <v>0</v>
      </c>
      <c r="G107" s="5">
        <f t="shared" ref="G107:G121" si="5">F107/E107</f>
        <v>0</v>
      </c>
      <c r="H107" s="230" t="s">
        <v>805</v>
      </c>
    </row>
    <row r="108" spans="1:201" s="2" customFormat="1" ht="27" outlineLevel="2" x14ac:dyDescent="0.25">
      <c r="A108" s="1"/>
      <c r="B108" s="40" t="s">
        <v>498</v>
      </c>
      <c r="C108" s="4" t="s">
        <v>86</v>
      </c>
      <c r="D108" s="4">
        <v>100</v>
      </c>
      <c r="E108" s="4">
        <v>100</v>
      </c>
      <c r="F108" s="4">
        <v>0</v>
      </c>
      <c r="G108" s="5">
        <f t="shared" si="5"/>
        <v>0</v>
      </c>
      <c r="H108" s="230" t="s">
        <v>805</v>
      </c>
    </row>
    <row r="109" spans="1:201" s="2" customFormat="1" ht="40.5" outlineLevel="2" x14ac:dyDescent="0.25">
      <c r="A109" s="1"/>
      <c r="B109" s="40" t="s">
        <v>479</v>
      </c>
      <c r="C109" s="4" t="s">
        <v>86</v>
      </c>
      <c r="D109" s="4">
        <v>100</v>
      </c>
      <c r="E109" s="4">
        <v>100</v>
      </c>
      <c r="F109" s="4">
        <v>8</v>
      </c>
      <c r="G109" s="5">
        <f t="shared" si="5"/>
        <v>0.08</v>
      </c>
      <c r="H109" s="230" t="s">
        <v>805</v>
      </c>
    </row>
    <row r="110" spans="1:201" s="2" customFormat="1" ht="44.25" customHeight="1" outlineLevel="2" x14ac:dyDescent="0.25">
      <c r="A110" s="1"/>
      <c r="B110" s="40" t="s">
        <v>500</v>
      </c>
      <c r="C110" s="4" t="s">
        <v>86</v>
      </c>
      <c r="D110" s="32">
        <v>70</v>
      </c>
      <c r="E110" s="32">
        <v>10</v>
      </c>
      <c r="F110" s="4">
        <v>0</v>
      </c>
      <c r="G110" s="5">
        <f t="shared" si="5"/>
        <v>0</v>
      </c>
      <c r="H110" s="230" t="s">
        <v>805</v>
      </c>
    </row>
    <row r="111" spans="1:201" s="2" customFormat="1" ht="27" outlineLevel="2" x14ac:dyDescent="0.25">
      <c r="A111" s="1"/>
      <c r="B111" s="40" t="s">
        <v>501</v>
      </c>
      <c r="C111" s="4" t="s">
        <v>143</v>
      </c>
      <c r="D111" s="32">
        <v>200</v>
      </c>
      <c r="E111" s="32">
        <v>200</v>
      </c>
      <c r="F111" s="4">
        <v>0</v>
      </c>
      <c r="G111" s="5">
        <f t="shared" si="5"/>
        <v>0</v>
      </c>
      <c r="H111" s="230" t="s">
        <v>805</v>
      </c>
    </row>
    <row r="112" spans="1:201" s="2" customFormat="1" ht="27" outlineLevel="2" x14ac:dyDescent="0.25">
      <c r="A112" s="1"/>
      <c r="B112" s="40" t="s">
        <v>483</v>
      </c>
      <c r="C112" s="4" t="s">
        <v>86</v>
      </c>
      <c r="D112" s="32">
        <v>50</v>
      </c>
      <c r="E112" s="32">
        <v>70</v>
      </c>
      <c r="F112" s="4">
        <v>50</v>
      </c>
      <c r="G112" s="5">
        <f t="shared" si="5"/>
        <v>0.7142857142857143</v>
      </c>
      <c r="H112" s="230" t="s">
        <v>805</v>
      </c>
    </row>
    <row r="113" spans="1:8" s="2" customFormat="1" ht="27" outlineLevel="2" x14ac:dyDescent="0.25">
      <c r="A113" s="1"/>
      <c r="B113" s="40" t="s">
        <v>550</v>
      </c>
      <c r="C113" s="4" t="s">
        <v>458</v>
      </c>
      <c r="D113" s="32">
        <v>0</v>
      </c>
      <c r="E113" s="32">
        <v>0</v>
      </c>
      <c r="F113" s="4">
        <v>0</v>
      </c>
      <c r="G113" s="5">
        <v>0</v>
      </c>
      <c r="H113" s="230" t="s">
        <v>805</v>
      </c>
    </row>
    <row r="114" spans="1:8" s="2" customFormat="1" ht="27" outlineLevel="2" x14ac:dyDescent="0.25">
      <c r="A114" s="1"/>
      <c r="B114" s="40" t="s">
        <v>541</v>
      </c>
      <c r="C114" s="4" t="s">
        <v>86</v>
      </c>
      <c r="D114" s="32">
        <v>100</v>
      </c>
      <c r="E114" s="32">
        <v>100</v>
      </c>
      <c r="F114" s="4">
        <v>0</v>
      </c>
      <c r="G114" s="5">
        <f t="shared" si="5"/>
        <v>0</v>
      </c>
      <c r="H114" s="230" t="s">
        <v>805</v>
      </c>
    </row>
    <row r="115" spans="1:8" s="2" customFormat="1" ht="40.5" outlineLevel="2" x14ac:dyDescent="0.25">
      <c r="A115" s="1"/>
      <c r="B115" s="40" t="s">
        <v>542</v>
      </c>
      <c r="C115" s="4" t="s">
        <v>86</v>
      </c>
      <c r="D115" s="32">
        <v>100</v>
      </c>
      <c r="E115" s="32">
        <v>100</v>
      </c>
      <c r="F115" s="4">
        <v>4.5</v>
      </c>
      <c r="G115" s="5">
        <f t="shared" si="5"/>
        <v>4.4999999999999998E-2</v>
      </c>
      <c r="H115" s="230" t="s">
        <v>805</v>
      </c>
    </row>
    <row r="116" spans="1:8" s="2" customFormat="1" ht="44.25" customHeight="1" outlineLevel="2" x14ac:dyDescent="0.25">
      <c r="A116" s="1"/>
      <c r="B116" s="40" t="s">
        <v>504</v>
      </c>
      <c r="C116" s="4" t="s">
        <v>86</v>
      </c>
      <c r="D116" s="32">
        <v>100</v>
      </c>
      <c r="E116" s="32">
        <v>100</v>
      </c>
      <c r="F116" s="4">
        <v>17.100000000000001</v>
      </c>
      <c r="G116" s="5">
        <f t="shared" si="5"/>
        <v>0.17100000000000001</v>
      </c>
      <c r="H116" s="230" t="s">
        <v>805</v>
      </c>
    </row>
    <row r="117" spans="1:8" s="2" customFormat="1" ht="27" outlineLevel="2" x14ac:dyDescent="0.25">
      <c r="A117" s="1"/>
      <c r="B117" s="40" t="s">
        <v>533</v>
      </c>
      <c r="C117" s="4" t="s">
        <v>86</v>
      </c>
      <c r="D117" s="32">
        <v>100</v>
      </c>
      <c r="E117" s="32">
        <v>100</v>
      </c>
      <c r="F117" s="4">
        <v>100</v>
      </c>
      <c r="G117" s="5">
        <f t="shared" si="5"/>
        <v>1</v>
      </c>
      <c r="H117" s="230" t="s">
        <v>805</v>
      </c>
    </row>
    <row r="118" spans="1:8" s="2" customFormat="1" ht="27" outlineLevel="2" x14ac:dyDescent="0.25">
      <c r="A118" s="1"/>
      <c r="B118" s="40" t="s">
        <v>549</v>
      </c>
      <c r="C118" s="4" t="s">
        <v>548</v>
      </c>
      <c r="D118" s="32">
        <v>20</v>
      </c>
      <c r="E118" s="32">
        <v>20</v>
      </c>
      <c r="F118" s="4">
        <v>0</v>
      </c>
      <c r="G118" s="5">
        <f t="shared" si="5"/>
        <v>0</v>
      </c>
      <c r="H118" s="230" t="s">
        <v>805</v>
      </c>
    </row>
    <row r="119" spans="1:8" s="2" customFormat="1" ht="44.25" customHeight="1" outlineLevel="2" x14ac:dyDescent="0.25">
      <c r="A119" s="1"/>
      <c r="B119" s="40" t="s">
        <v>543</v>
      </c>
      <c r="C119" s="4" t="s">
        <v>86</v>
      </c>
      <c r="D119" s="32">
        <v>100</v>
      </c>
      <c r="E119" s="32">
        <v>100</v>
      </c>
      <c r="F119" s="4">
        <v>13.7</v>
      </c>
      <c r="G119" s="5">
        <f t="shared" si="5"/>
        <v>0.13699999999999998</v>
      </c>
      <c r="H119" s="230" t="s">
        <v>805</v>
      </c>
    </row>
    <row r="120" spans="1:8" s="2" customFormat="1" ht="44.25" customHeight="1" outlineLevel="2" x14ac:dyDescent="0.25">
      <c r="A120" s="1"/>
      <c r="B120" s="40" t="s">
        <v>544</v>
      </c>
      <c r="C120" s="4" t="s">
        <v>86</v>
      </c>
      <c r="D120" s="32">
        <v>100</v>
      </c>
      <c r="E120" s="32">
        <v>100</v>
      </c>
      <c r="F120" s="4">
        <v>16.5</v>
      </c>
      <c r="G120" s="5">
        <f t="shared" si="5"/>
        <v>0.16500000000000001</v>
      </c>
      <c r="H120" s="230" t="s">
        <v>805</v>
      </c>
    </row>
    <row r="121" spans="1:8" s="2" customFormat="1" ht="27" outlineLevel="2" x14ac:dyDescent="0.25">
      <c r="A121" s="1"/>
      <c r="B121" s="40" t="s">
        <v>545</v>
      </c>
      <c r="C121" s="4" t="s">
        <v>120</v>
      </c>
      <c r="D121" s="32">
        <v>1</v>
      </c>
      <c r="E121" s="32">
        <v>1</v>
      </c>
      <c r="F121" s="4">
        <v>0</v>
      </c>
      <c r="G121" s="5">
        <f t="shared" si="5"/>
        <v>0</v>
      </c>
      <c r="H121" s="230" t="s">
        <v>805</v>
      </c>
    </row>
    <row r="122" spans="1:8" s="2" customFormat="1" ht="44.25" customHeight="1" outlineLevel="2" x14ac:dyDescent="0.25">
      <c r="A122" s="1"/>
      <c r="B122" s="40" t="s">
        <v>546</v>
      </c>
      <c r="C122" s="4" t="s">
        <v>86</v>
      </c>
      <c r="D122" s="32" t="s">
        <v>509</v>
      </c>
      <c r="E122" s="32" t="s">
        <v>509</v>
      </c>
      <c r="F122" s="4">
        <v>0</v>
      </c>
      <c r="G122" s="5">
        <v>0</v>
      </c>
      <c r="H122" s="230" t="s">
        <v>805</v>
      </c>
    </row>
    <row r="123" spans="1:8" s="2" customFormat="1" ht="27" outlineLevel="2" x14ac:dyDescent="0.25">
      <c r="A123" s="1"/>
      <c r="B123" s="40" t="s">
        <v>547</v>
      </c>
      <c r="C123" s="4" t="s">
        <v>86</v>
      </c>
      <c r="D123" s="32">
        <v>100</v>
      </c>
      <c r="E123" s="32">
        <v>100</v>
      </c>
      <c r="F123" s="4">
        <v>0</v>
      </c>
      <c r="G123" s="5">
        <f>F123/E123</f>
        <v>0</v>
      </c>
      <c r="H123" s="230" t="s">
        <v>805</v>
      </c>
    </row>
    <row r="124" spans="1:8" s="2" customFormat="1" ht="76.5" outlineLevel="2" x14ac:dyDescent="0.25">
      <c r="A124" s="1"/>
      <c r="B124" s="281" t="s">
        <v>806</v>
      </c>
      <c r="C124" s="4" t="s">
        <v>86</v>
      </c>
      <c r="D124" s="32">
        <v>100</v>
      </c>
      <c r="E124" s="32">
        <v>100</v>
      </c>
      <c r="F124" s="4">
        <v>0.9</v>
      </c>
      <c r="G124" s="5">
        <f>F124/E124</f>
        <v>9.0000000000000011E-3</v>
      </c>
      <c r="H124" s="230" t="s">
        <v>805</v>
      </c>
    </row>
    <row r="125" spans="1:8" s="2" customFormat="1" ht="17.25" customHeight="1" x14ac:dyDescent="0.25">
      <c r="A125" s="333" t="s">
        <v>74</v>
      </c>
      <c r="B125" s="334"/>
      <c r="C125" s="334"/>
      <c r="D125" s="334"/>
      <c r="E125" s="334"/>
      <c r="F125" s="334"/>
      <c r="G125" s="334"/>
      <c r="H125" s="335"/>
    </row>
    <row r="126" spans="1:8" s="2" customFormat="1" ht="32.25" customHeight="1" outlineLevel="1" x14ac:dyDescent="0.25">
      <c r="A126" s="1"/>
      <c r="B126" s="309" t="s">
        <v>555</v>
      </c>
      <c r="C126" s="310"/>
      <c r="D126" s="310"/>
      <c r="E126" s="310"/>
      <c r="F126" s="310"/>
      <c r="G126" s="310"/>
      <c r="H126" s="311"/>
    </row>
    <row r="127" spans="1:8" s="39" customFormat="1" ht="15" customHeight="1" outlineLevel="2" x14ac:dyDescent="0.25">
      <c r="A127" s="38"/>
      <c r="B127" s="309" t="s">
        <v>159</v>
      </c>
      <c r="C127" s="310"/>
      <c r="D127" s="310"/>
      <c r="E127" s="310"/>
      <c r="F127" s="310"/>
      <c r="G127" s="310"/>
      <c r="H127" s="311"/>
    </row>
    <row r="128" spans="1:8" s="39" customFormat="1" ht="27" outlineLevel="3" x14ac:dyDescent="0.25">
      <c r="A128" s="38"/>
      <c r="B128" s="40" t="s">
        <v>447</v>
      </c>
      <c r="C128" s="31" t="s">
        <v>86</v>
      </c>
      <c r="D128" s="4">
        <v>100</v>
      </c>
      <c r="E128" s="4">
        <v>100</v>
      </c>
      <c r="F128" s="4" t="s">
        <v>361</v>
      </c>
      <c r="G128" s="41">
        <v>1</v>
      </c>
      <c r="H128" s="230" t="s">
        <v>661</v>
      </c>
    </row>
    <row r="129" spans="1:8" s="39" customFormat="1" ht="15" customHeight="1" outlineLevel="2" x14ac:dyDescent="0.25">
      <c r="A129" s="38"/>
      <c r="B129" s="309" t="s">
        <v>160</v>
      </c>
      <c r="C129" s="310"/>
      <c r="D129" s="310"/>
      <c r="E129" s="310"/>
      <c r="F129" s="310"/>
      <c r="G129" s="310"/>
      <c r="H129" s="311"/>
    </row>
    <row r="130" spans="1:8" s="39" customFormat="1" ht="40.5" outlineLevel="3" x14ac:dyDescent="0.25">
      <c r="A130" s="38"/>
      <c r="B130" s="40" t="s">
        <v>448</v>
      </c>
      <c r="C130" s="31" t="s">
        <v>86</v>
      </c>
      <c r="D130" s="4">
        <v>100</v>
      </c>
      <c r="E130" s="4">
        <v>100</v>
      </c>
      <c r="F130" s="4">
        <v>0</v>
      </c>
      <c r="G130" s="41">
        <f>F130/E130</f>
        <v>0</v>
      </c>
      <c r="H130" s="230" t="s">
        <v>661</v>
      </c>
    </row>
    <row r="131" spans="1:8" s="39" customFormat="1" ht="41.25" customHeight="1" outlineLevel="3" x14ac:dyDescent="0.25">
      <c r="A131" s="38"/>
      <c r="B131" s="40" t="s">
        <v>449</v>
      </c>
      <c r="C131" s="31" t="s">
        <v>86</v>
      </c>
      <c r="D131" s="4">
        <v>100</v>
      </c>
      <c r="E131" s="4">
        <v>100</v>
      </c>
      <c r="F131" s="4">
        <v>25</v>
      </c>
      <c r="G131" s="41">
        <f>F131/E131</f>
        <v>0.25</v>
      </c>
      <c r="H131" s="230" t="s">
        <v>661</v>
      </c>
    </row>
    <row r="132" spans="1:8" s="2" customFormat="1" ht="33.75" customHeight="1" outlineLevel="1" x14ac:dyDescent="0.25">
      <c r="A132" s="1"/>
      <c r="B132" s="309" t="s">
        <v>551</v>
      </c>
      <c r="C132" s="310"/>
      <c r="D132" s="310"/>
      <c r="E132" s="310"/>
      <c r="F132" s="310"/>
      <c r="G132" s="310"/>
      <c r="H132" s="311"/>
    </row>
    <row r="133" spans="1:8" s="2" customFormat="1" ht="63" customHeight="1" outlineLevel="2" x14ac:dyDescent="0.25">
      <c r="A133" s="1"/>
      <c r="B133" s="233" t="s">
        <v>553</v>
      </c>
      <c r="C133" s="4" t="s">
        <v>446</v>
      </c>
      <c r="D133" s="4">
        <v>105</v>
      </c>
      <c r="E133" s="4">
        <v>50</v>
      </c>
      <c r="F133" s="4">
        <v>0</v>
      </c>
      <c r="G133" s="5">
        <f>F133/E133</f>
        <v>0</v>
      </c>
      <c r="H133" s="230" t="s">
        <v>783</v>
      </c>
    </row>
    <row r="134" spans="1:8" s="2" customFormat="1" ht="54" outlineLevel="2" x14ac:dyDescent="0.25">
      <c r="A134" s="1"/>
      <c r="B134" s="232" t="s">
        <v>554</v>
      </c>
      <c r="C134" s="4" t="s">
        <v>784</v>
      </c>
      <c r="D134" s="4">
        <v>6700</v>
      </c>
      <c r="E134" s="4">
        <v>6700</v>
      </c>
      <c r="F134" s="4">
        <v>0</v>
      </c>
      <c r="G134" s="5">
        <f>F134/E134</f>
        <v>0</v>
      </c>
      <c r="H134" s="230" t="s">
        <v>783</v>
      </c>
    </row>
    <row r="135" spans="1:8" s="2" customFormat="1" ht="54" outlineLevel="2" x14ac:dyDescent="0.25">
      <c r="A135" s="1"/>
      <c r="B135" s="233" t="s">
        <v>782</v>
      </c>
      <c r="C135" s="4" t="s">
        <v>115</v>
      </c>
      <c r="D135" s="4">
        <v>0</v>
      </c>
      <c r="E135" s="4">
        <v>1</v>
      </c>
      <c r="F135" s="4">
        <v>0</v>
      </c>
      <c r="G135" s="5">
        <f>F135/E135</f>
        <v>0</v>
      </c>
      <c r="H135" s="230" t="s">
        <v>783</v>
      </c>
    </row>
    <row r="137" spans="1:8" s="13" customFormat="1" ht="15.75" x14ac:dyDescent="0.25">
      <c r="A137" s="12" t="s">
        <v>203</v>
      </c>
      <c r="B137" s="226" t="s">
        <v>457</v>
      </c>
      <c r="H137" s="261"/>
    </row>
  </sheetData>
  <mergeCells count="27">
    <mergeCell ref="A6:H6"/>
    <mergeCell ref="B7:H7"/>
    <mergeCell ref="A62:H62"/>
    <mergeCell ref="A44:H44"/>
    <mergeCell ref="A1:H1"/>
    <mergeCell ref="A2:H2"/>
    <mergeCell ref="A4:A5"/>
    <mergeCell ref="B4:B5"/>
    <mergeCell ref="C4:C5"/>
    <mergeCell ref="D4:D5"/>
    <mergeCell ref="E4:E5"/>
    <mergeCell ref="G4:G5"/>
    <mergeCell ref="H4:H5"/>
    <mergeCell ref="F4:F5"/>
    <mergeCell ref="B45:H45"/>
    <mergeCell ref="A26:H26"/>
    <mergeCell ref="B27:H27"/>
    <mergeCell ref="B63:H63"/>
    <mergeCell ref="A80:H80"/>
    <mergeCell ref="B81:H81"/>
    <mergeCell ref="B132:H132"/>
    <mergeCell ref="A125:H125"/>
    <mergeCell ref="B126:H126"/>
    <mergeCell ref="B129:H129"/>
    <mergeCell ref="B127:H127"/>
    <mergeCell ref="A104:H104"/>
    <mergeCell ref="B105:H105"/>
  </mergeCells>
  <pageMargins left="0.7" right="0.7" top="0.75" bottom="0.75" header="0.3" footer="0.3"/>
  <pageSetup paperSize="9" scale="61" fitToHeight="0" orientation="portrait" r:id="rId1"/>
  <colBreaks count="1" manualBreakCount="1">
    <brk id="1" max="1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Бр</vt:lpstr>
      <vt:lpstr>Показатели Бр</vt:lpstr>
      <vt:lpstr>Поселения</vt:lpstr>
      <vt:lpstr>Показатели поселения</vt:lpstr>
      <vt:lpstr>Бр!Заголовки_для_печати</vt:lpstr>
      <vt:lpstr>Поселения!Заголовки_для_печати</vt:lpstr>
      <vt:lpstr>Бр!Область_печати</vt:lpstr>
      <vt:lpstr>'Показатели Бр'!Область_печати</vt:lpstr>
      <vt:lpstr>'Показатели поселения'!Область_печати</vt:lpstr>
      <vt:lpstr>Поселения!Область_печати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Бурматова Людмила Михайловна</cp:lastModifiedBy>
  <cp:lastPrinted>2017-05-11T10:22:10Z</cp:lastPrinted>
  <dcterms:created xsi:type="dcterms:W3CDTF">2014-04-24T03:02:31Z</dcterms:created>
  <dcterms:modified xsi:type="dcterms:W3CDTF">2017-05-16T04:07:40Z</dcterms:modified>
</cp:coreProperties>
</file>